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<sst xmlns="http://schemas.openxmlformats.org/spreadsheetml/2006/main" count="6316" uniqueCount="2914">
  <si>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</si>
  <si>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</si>
  <si>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</si>
  <si>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</si>
  <si>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</si>
  <si>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</si>
  <si>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</si>
  <si>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</si>
  <si>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</si>
  <si>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</si>
  <si>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</si>
  <si>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</si>
  <si>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</si>
  <si>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</si>
  <si>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</si>
  <si>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</si>
  <si>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</si>
  <si>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</si>
  <si>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</si>
  <si>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</si>
  <si>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</si>
  <si>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</si>
  <si>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</si>
  <si>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</si>
  <si>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</si>
  <si>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</si>
  <si>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</si>
  <si>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</si>
  <si>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</si>
  <si>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</si>
  <si>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</si>
  <si>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</si>
  <si>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</si>
  <si>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</si>
  <si>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</si>
  <si>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</si>
  <si>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</si>
  <si>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</si>
  <si>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</si>
  <si>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</si>
  <si>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</si>
  <si>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</si>
  <si>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</si>
  <si>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</si>
  <si>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</si>
  <si>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</si>
  <si>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</si>
  <si>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</si>
  <si>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</si>
  <si>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</si>
  <si>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</si>
  <si>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</si>
  <si>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</si>
  <si>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</si>
  <si>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</si>
  <si>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</si>
  <si>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</si>
  <si>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</si>
  <si>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</si>
  <si>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</si>
  <si>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</si>
  <si>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</si>
  <si>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</si>
  <si>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</si>
  <si>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</si>
  <si>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</si>
  <si>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</si>
  <si>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</si>
  <si>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</si>
  <si>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</si>
  <si>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</si>
  <si>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</si>
  <si>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</si>
  <si>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</si>
  <si>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</si>
  <si>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</si>
  <si>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</si>
  <si>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</si>
  <si>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</si>
  <si>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</si>
  <si>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</si>
  <si>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</si>
  <si>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</si>
  <si>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</si>
  <si>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</si>
  <si>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</si>
  <si>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</si>
  <si>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</si>
  <si>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</si>
  <si>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</si>
  <si>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</si>
  <si>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</si>
  <si>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</si>
  <si>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</si>
  <si>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</si>
  <si>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</si>
  <si>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</si>
  <si>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</si>
  <si>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</si>
  <si>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</si>
  <si>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</si>
  <si>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</si>
  <si>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</si>
  <si>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</si>
  <si>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</si>
  <si>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</si>
  <si>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</si>
  <si>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</si>
  <si>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</si>
  <si>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</si>
  <si>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</si>
  <si>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</si>
  <si>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</si>
  <si>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</si>
  <si>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</si>
  <si>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</si>
  <si>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</si>
  <si>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</si>
  <si>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</si>
  <si>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</si>
  <si>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</si>
  <si>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</si>
  <si>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</si>
  <si>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</si>
  <si>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</si>
  <si>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</si>
  <si>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</si>
  <si>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</si>
  <si>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</si>
  <si>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</si>
  <si>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</si>
  <si>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</si>
  <si>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</si>
  <si>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</si>
  <si>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</si>
  <si>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</si>
  <si>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</si>
  <si>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</si>
  <si>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</si>
  <si>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</si>
  <si>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</si>
  <si>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</si>
  <si>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</si>
  <si>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</si>
  <si>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</si>
  <si>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</si>
  <si>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</si>
  <si>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</si>
  <si>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</si>
  <si>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</si>
  <si>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</si>
  <si>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</si>
  <si>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</si>
  <si>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</si>
  <si>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</si>
  <si>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</si>
  <si>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</si>
  <si>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</si>
  <si>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</si>
  <si>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</si>
  <si>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</si>
  <si>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</si>
  <si>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</si>
  <si>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</si>
  <si>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</si>
  <si>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</si>
  <si>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</si>
  <si>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</si>
  <si>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</si>
  <si>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</si>
  <si>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</si>
  <si>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</si>
  <si>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</si>
  <si>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</si>
  <si>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</si>
  <si>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</si>
  <si>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</si>
  <si>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</si>
  <si>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</si>
  <si>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</si>
  <si>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</si>
  <si>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</si>
  <si>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</si>
  <si>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</si>
  <si>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</si>
  <si>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</si>
  <si>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</si>
  <si>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</si>
  <si>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</si>
  <si>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</si>
  <si>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</si>
  <si>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</si>
  <si>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</si>
  <si>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</si>
  <si>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</si>
  <si>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</si>
  <si>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</si>
  <si>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</si>
  <si>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</si>
  <si>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</si>
  <si>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</si>
  <si>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</si>
  <si>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</si>
  <si>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</si>
  <si>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</si>
  <si>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</si>
  <si>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</si>
  <si>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</si>
  <si>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</si>
  <si>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</si>
  <si>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</si>
  <si>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</si>
  <si>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</si>
  <si>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</si>
  <si>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</si>
  <si>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</si>
  <si>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</si>
  <si>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</si>
  <si>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</si>
  <si>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</si>
  <si>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</si>
  <si>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</si>
  <si>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</si>
  <si>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</si>
  <si>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</si>
  <si>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</si>
  <si>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</si>
  <si>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</si>
  <si>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</si>
  <si>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</si>
  <si>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</si>
  <si>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</si>
  <si>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</si>
  <si>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</si>
  <si>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</si>
  <si>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</si>
  <si>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</si>
  <si>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</si>
  <si>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</si>
  <si>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</si>
  <si>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</si>
  <si>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</si>
  <si>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</si>
  <si>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</si>
  <si>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</si>
  <si>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</si>
  <si>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</si>
  <si>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</si>
  <si>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</si>
  <si>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</si>
  <si>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</si>
  <si>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</si>
  <si>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</si>
  <si>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</si>
  <si>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</si>
  <si>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</si>
  <si>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</si>
  <si>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</si>
  <si>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</si>
  <si>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</si>
  <si>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</si>
  <si>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</si>
  <si>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</si>
  <si>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</si>
  <si>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</si>
  <si>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</si>
  <si>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</si>
  <si>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</si>
  <si>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</si>
  <si>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</si>
  <si>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</si>
  <si>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</si>
  <si>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</si>
  <si>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</si>
  <si>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</si>
  <si>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</si>
  <si>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</si>
  <si>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</si>
  <si>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</si>
  <si>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</si>
  <si>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</si>
  <si>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</si>
  <si>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</si>
  <si>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</si>
  <si>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</si>
  <si>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</si>
  <si>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</si>
  <si>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</si>
  <si>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</si>
  <si>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</si>
  <si>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</si>
  <si>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</si>
  <si>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</si>
  <si>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</si>
  <si>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</si>
  <si>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</si>
  <si>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</si>
  <si>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</si>
  <si>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</si>
  <si>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</si>
  <si>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</si>
  <si>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</si>
  <si>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</si>
  <si>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</si>
  <si>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</si>
  <si>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</si>
  <si>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</si>
  <si>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</si>
  <si>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</si>
  <si>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</si>
  <si>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</si>
  <si>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</si>
  <si>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</si>
  <si>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</si>
  <si>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</si>
  <si>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</si>
  <si>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</si>
  <si>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</si>
  <si>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</si>
  <si>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</si>
  <si>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</si>
  <si>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</si>
  <si>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</si>
  <si>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</si>
  <si>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</si>
  <si>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</si>
  <si>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</si>
  <si>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</si>
  <si>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</si>
  <si>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</si>
  <si>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</si>
  <si>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</si>
  <si>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</si>
  <si>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</si>
  <si>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</si>
  <si>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</si>
  <si>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</si>
  <si>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</si>
  <si>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</si>
  <si>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</si>
  <si>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</si>
  <si>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</si>
  <si>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</si>
  <si>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</si>
  <si>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</si>
  <si>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</si>
  <si>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</si>
  <si>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</si>
  <si>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</si>
  <si>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</si>
  <si>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</si>
  <si>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</si>
  <si>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</si>
  <si>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</si>
  <si>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</si>
  <si>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</si>
  <si>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</si>
  <si>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</si>
  <si>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</si>
  <si>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</si>
  <si>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</si>
  <si>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</si>
  <si>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</si>
  <si>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</si>
  <si>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</si>
  <si>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</si>
  <si>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</si>
  <si>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</si>
  <si>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</si>
  <si>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</si>
  <si>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</si>
  <si>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</si>
  <si>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</si>
  <si>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</si>
  <si>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</si>
  <si>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</si>
  <si>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</si>
  <si>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</si>
  <si>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</si>
  <si>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</si>
  <si>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</si>
  <si>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</si>
  <si>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</si>
  <si>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</si>
  <si>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</si>
  <si>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</si>
  <si>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</si>
  <si>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</si>
  <si>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</si>
  <si>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</si>
  <si>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</si>
  <si>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</si>
  <si>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</si>
  <si>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</si>
  <si>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</si>
  <si>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</si>
  <si>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</si>
  <si>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</si>
  <si>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</si>
  <si>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</si>
  <si>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</si>
  <si>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</si>
  <si>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</si>
  <si>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</si>
  <si>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</si>
  <si>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</si>
  <si>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</si>
  <si>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</si>
  <si>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</si>
  <si>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</si>
  <si>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</si>
  <si>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</si>
  <si>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</si>
  <si>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</si>
  <si>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</si>
  <si>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</si>
  <si>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</si>
  <si>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</si>
  <si>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</si>
  <si>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</si>
  <si>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</si>
  <si>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</si>
  <si>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</si>
  <si>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</si>
  <si>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</si>
  <si>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</si>
  <si>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</si>
  <si>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</si>
  <si>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</si>
  <si>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</si>
  <si>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</si>
  <si>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</si>
  <si>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</si>
  <si>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</si>
  <si>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</si>
  <si>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</si>
  <si>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</si>
  <si>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</si>
  <si>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</si>
  <si>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</si>
  <si>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</si>
  <si>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</si>
  <si>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</si>
  <si>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</si>
  <si>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</si>
  <si>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</si>
  <si>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</si>
  <si>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</si>
  <si>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</si>
  <si>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</si>
  <si>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</si>
  <si>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</si>
  <si>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</si>
  <si>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</si>
  <si>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</si>
  <si>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</si>
  <si>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</si>
  <si>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</si>
  <si>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</si>
  <si>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</si>
  <si>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</si>
  <si>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</si>
  <si>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</si>
  <si>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</si>
  <si>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</si>
  <si>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</si>
  <si>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</si>
  <si>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</si>
  <si>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</si>
  <si>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</si>
  <si>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</si>
  <si>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</si>
  <si>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</si>
  <si>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</si>
  <si>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</si>
  <si>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</si>
  <si>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</si>
  <si>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</si>
  <si>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</si>
  <si>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</si>
  <si>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</si>
  <si>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</si>
  <si>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</si>
  <si>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</si>
  <si>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</si>
  <si>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</si>
  <si>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</si>
  <si>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</si>
  <si>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</si>
  <si>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</si>
  <si>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</si>
  <si>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</si>
  <si>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</si>
  <si>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</si>
  <si>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</si>
  <si>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</si>
  <si>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</si>
  <si>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</si>
  <si>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</si>
  <si>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</si>
  <si>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</si>
  <si>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</si>
  <si>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</si>
  <si>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</si>
  <si>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</si>
  <si>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</si>
  <si>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</si>
  <si>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</si>
  <si>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</si>
  <si>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</si>
  <si>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</si>
  <si>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</si>
  <si>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</si>
  <si>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</si>
  <si>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</si>
  <si>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</si>
  <si>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</si>
  <si>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</si>
  <si>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</si>
  <si>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</si>
  <si>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</si>
  <si>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</si>
  <si>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</si>
  <si>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</si>
  <si>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</si>
  <si>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</si>
  <si>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</si>
  <si>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</si>
  <si>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</si>
  <si>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</si>
  <si>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</si>
  <si>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</si>
  <si>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</si>
  <si>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</si>
  <si>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</si>
  <si>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</si>
  <si>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</si>
  <si>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</si>
  <si>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</si>
  <si>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</si>
  <si>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</si>
  <si>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</si>
  <si>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</si>
  <si>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</si>
  <si>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</si>
  <si>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</si>
  <si>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</si>
  <si>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</si>
  <si>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</si>
  <si>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</si>
  <si>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</si>
  <si>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</si>
  <si>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</si>
  <si>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</si>
  <si>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</si>
  <si>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</si>
  <si>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</si>
  <si>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</si>
  <si>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</si>
  <si>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</si>
  <si>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</si>
  <si>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</si>
  <si>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</si>
  <si>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</si>
  <si>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</si>
  <si>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</si>
  <si>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</si>
  <si>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</si>
  <si>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</si>
  <si>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</si>
  <si>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</si>
  <si>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</si>
  <si>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</si>
  <si>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</si>
  <si>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</si>
  <si>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</si>
  <si>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</si>
  <si>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</si>
  <si>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</si>
  <si>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</si>
  <si>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</si>
  <si>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</si>
  <si>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</si>
  <si>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</si>
  <si>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</si>
  <si>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</si>
  <si>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</si>
  <si>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</si>
  <si>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</si>
  <si>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</si>
  <si>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</si>
  <si>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</si>
  <si>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</si>
  <si>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</si>
  <si>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</si>
  <si>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</si>
  <si>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</si>
  <si>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</si>
  <si>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</si>
  <si>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</si>
  <si>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</si>
  <si>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</si>
  <si>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</si>
  <si>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</si>
  <si>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</si>
  <si>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</si>
  <si>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</si>
  <si>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</si>
  <si>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</si>
  <si>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</si>
  <si>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</si>
  <si>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</si>
  <si>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</si>
  <si>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</si>
  <si>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</si>
  <si>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</si>
  <si>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</si>
  <si>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</si>
  <si>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</si>
  <si>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</si>
  <si>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</si>
  <si>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</si>
  <si>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</si>
  <si>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</si>
  <si>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</si>
  <si>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</si>
  <si>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</si>
  <si>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</si>
  <si>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</si>
  <si>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</si>
  <si>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</si>
  <si>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</si>
  <si>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</si>
  <si>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</si>
  <si>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</si>
  <si>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</si>
  <si>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</si>
  <si>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</si>
  <si>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</si>
  <si>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</si>
  <si>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</si>
  <si>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</si>
  <si>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</si>
  <si>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</si>
  <si>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</si>
  <si>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</si>
  <si>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</si>
  <si>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</si>
  <si>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</si>
  <si>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</si>
  <si>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</si>
  <si>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</si>
  <si>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</si>
  <si>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</si>
  <si>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</si>
  <si>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</si>
  <si>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</si>
  <si>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</si>
  <si>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</si>
  <si>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</si>
  <si>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</si>
  <si>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</si>
  <si>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</si>
  <si>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</si>
  <si>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</si>
  <si>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</si>
  <si>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</si>
  <si>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</si>
  <si>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</si>
  <si>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</si>
  <si>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</si>
  <si>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</si>
  <si>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</si>
  <si>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</si>
  <si>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</si>
  <si>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</si>
  <si>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</si>
  <si>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</si>
  <si>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</si>
  <si>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</si>
  <si>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</si>
  <si>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</si>
  <si>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</si>
  <si>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</si>
  <si>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</si>
  <si>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</si>
  <si>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</si>
  <si>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</si>
  <si>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</si>
  <si>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</si>
  <si>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</si>
  <si>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</si>
  <si>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</si>
  <si>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</si>
  <si>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</si>
  <si>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</si>
  <si>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</si>
  <si>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</si>
  <si>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</si>
  <si>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</si>
  <si>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</si>
  <si>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</si>
  <si>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</si>
  <si>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</si>
  <si>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</si>
  <si>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</si>
  <si>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</si>
  <si>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</si>
  <si>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</si>
  <si>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</si>
  <si>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</si>
  <si>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</si>
  <si>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</si>
  <si>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</si>
  <si>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</si>
  <si>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</si>
  <si>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</si>
  <si>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</si>
  <si>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</si>
  <si>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</si>
  <si>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</si>
  <si>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</si>
  <si>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</si>
  <si>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</si>
  <si>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</si>
  <si>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</si>
  <si>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</si>
  <si>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</si>
  <si>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</si>
  <si>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</si>
  <si>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</si>
  <si>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</si>
  <si>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</si>
  <si>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</si>
  <si>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</si>
  <si>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</si>
  <si>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</si>
  <si>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</si>
  <si>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</si>
  <si>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</si>
  <si>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</si>
  <si>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</si>
  <si>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</si>
  <si>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</si>
  <si>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</si>
  <si>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</si>
  <si>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</si>
  <si>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</si>
  <si>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</si>
  <si>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</si>
  <si>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</si>
  <si>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</si>
  <si>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</si>
  <si>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</si>
  <si>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</si>
  <si>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</si>
  <si>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</si>
  <si>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</si>
  <si>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</si>
  <si>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</si>
  <si>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</si>
  <si>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</si>
  <si>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</si>
  <si>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</si>
  <si>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</si>
  <si>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</si>
  <si>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</si>
  <si>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</si>
  <si>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</si>
  <si>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</si>
  <si>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</si>
  <si>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</si>
  <si>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</si>
  <si>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</si>
  <si>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</si>
  <si>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</si>
  <si>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</si>
  <si>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</si>
  <si>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</si>
  <si>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</si>
  <si>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</si>
  <si>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</si>
  <si>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</si>
  <si>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</si>
  <si>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</si>
  <si>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</si>
  <si>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</si>
  <si>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</si>
  <si>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</si>
  <si>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</si>
  <si>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</si>
  <si>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</si>
  <si>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</si>
  <si>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</si>
  <si>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</si>
  <si>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</si>
  <si>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</si>
  <si>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</si>
  <si>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</si>
  <si>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</si>
  <si>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</si>
  <si>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</si>
  <si>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</si>
  <si>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</si>
  <si>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</si>
  <si>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</si>
  <si>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</si>
  <si>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</si>
  <si>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</si>
  <si>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</si>
  <si>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</si>
  <si>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</si>
  <si>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</si>
  <si>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</si>
  <si>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</si>
  <si>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</si>
  <si>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</si>
  <si>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</si>
  <si>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</si>
  <si>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</si>
  <si>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</si>
  <si>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</si>
  <si>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</si>
  <si>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</si>
  <si>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</si>
  <si>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</si>
  <si>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</si>
  <si>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</si>
  <si>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</si>
  <si>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</si>
  <si>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</si>
  <si>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</si>
  <si>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</si>
  <si>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</si>
  <si>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</si>
  <si>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</si>
  <si>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</si>
  <si>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</si>
  <si>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</si>
  <si>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</si>
  <si>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</si>
  <si>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</si>
  <si>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</si>
  <si>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</si>
  <si>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</si>
  <si>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</si>
  <si>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</si>
  <si>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</si>
  <si>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</si>
  <si>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</si>
  <si>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</si>
  <si>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</si>
  <si>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</si>
  <si>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</si>
  <si>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</si>
  <si>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</si>
  <si>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</si>
  <si>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</si>
  <si>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</si>
  <si>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</si>
  <si>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</si>
  <si>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</si>
  <si>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</si>
  <si>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</si>
  <si>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</si>
  <si>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</si>
  <si>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</si>
  <si>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</si>
  <si>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</si>
  <si>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</si>
  <si>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</si>
  <si>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</si>
  <si>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</si>
  <si>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</si>
  <si>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</si>
  <si>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</si>
  <si>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</si>
  <si>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</si>
  <si>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</si>
  <si>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</si>
  <si>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</si>
  <si>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</si>
  <si>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</si>
  <si>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</si>
  <si>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</si>
  <si>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</si>
  <si>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</si>
  <si>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</si>
  <si>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</si>
  <si>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</si>
  <si>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</si>
  <si>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</si>
  <si>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</si>
  <si>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</si>
  <si>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</si>
  <si>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</si>
  <si>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</si>
  <si>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</si>
  <si>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</si>
  <si>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</si>
  <si>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</si>
  <si>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</si>
  <si>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</si>
  <si>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</si>
  <si>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</si>
  <si>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</si>
  <si>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</si>
  <si>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</si>
  <si>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</si>
  <si>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</si>
  <si>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</si>
  <si>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</si>
  <si>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</si>
  <si>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</si>
  <si>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</si>
  <si>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</si>
  <si>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</si>
  <si>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</si>
  <si>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</si>
  <si>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</si>
  <si>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</si>
  <si>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</si>
  <si>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</si>
  <si>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</si>
  <si>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</si>
  <si>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</si>
  <si>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</si>
  <si>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</si>
  <si>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</si>
  <si>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</si>
  <si>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</si>
  <si>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</si>
  <si>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</si>
  <si>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</si>
  <si>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</si>
  <si>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</si>
  <si>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</si>
  <si>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</si>
  <si>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</si>
  <si>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</si>
  <si>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</si>
  <si>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</si>
  <si>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</si>
  <si>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</si>
  <si>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</si>
  <si>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</si>
  <si>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</si>
  <si>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</si>
  <si>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</si>
  <si>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</si>
  <si>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</si>
  <si>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</si>
  <si>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</si>
  <si>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</si>
  <si>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</si>
  <si>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</si>
  <si>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</si>
  <si>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</si>
  <si>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</si>
  <si>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</si>
  <si>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</si>
  <si>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</si>
  <si>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</si>
  <si>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</si>
  <si>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</si>
  <si>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</si>
  <si>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</si>
  <si>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</si>
  <si>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</si>
  <si>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</si>
  <si>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</si>
  <si>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</si>
  <si>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</si>
  <si>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</si>
  <si>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</si>
  <si>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</si>
  <si>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</si>
  <si>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</si>
  <si>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</si>
  <si>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</si>
  <si>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</si>
  <si>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</si>
  <si>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</si>
  <si>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</si>
  <si>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</si>
  <si>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</si>
  <si>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</si>
  <si>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</si>
  <si>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</si>
  <si>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</si>
  <si>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</si>
  <si>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</si>
  <si>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</si>
  <si>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</si>
  <si>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</si>
  <si>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</si>
  <si>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</si>
  <si>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</si>
  <si>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</si>
  <si>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</si>
  <si>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</si>
  <si>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</si>
  <si>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</si>
  <si>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</si>
  <si>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</si>
  <si>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</si>
  <si>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</si>
  <si>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</si>
  <si>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</si>
  <si>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</si>
  <si>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</si>
  <si>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</si>
  <si>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</si>
  <si>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</si>
  <si>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</si>
  <si>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</si>
  <si>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</si>
  <si>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</si>
  <si>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</si>
  <si>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</si>
  <si>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</si>
  <si>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</si>
  <si>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</si>
  <si>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</si>
  <si>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</si>
  <si>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</si>
  <si>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</si>
  <si>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</si>
  <si>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</si>
  <si>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</si>
  <si>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</si>
  <si>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</si>
  <si>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</si>
  <si>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</si>
  <si>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</si>
  <si>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</si>
  <si>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</si>
  <si>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</si>
  <si>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</si>
  <si>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</si>
  <si>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</si>
  <si>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</si>
  <si>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</si>
  <si>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</si>
  <si>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</si>
  <si>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</si>
  <si>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</si>
  <si>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</si>
  <si>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</si>
  <si>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</si>
  <si>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</si>
  <si>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</si>
  <si>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</si>
  <si>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</si>
  <si>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</si>
  <si>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</si>
  <si>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</si>
  <si>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</si>
  <si>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</si>
  <si>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</si>
  <si>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</si>
  <si>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</si>
  <si>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</si>
  <si>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</si>
  <si>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</si>
  <si>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</si>
  <si>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</si>
  <si>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</si>
  <si>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</si>
  <si>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</si>
  <si>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</si>
  <si>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</si>
  <si>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</si>
  <si>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</si>
  <si>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</si>
  <si>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</si>
  <si>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</si>
  <si>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</si>
  <si>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</si>
  <si>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</si>
  <si>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</si>
  <si>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</si>
  <si>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</si>
  <si>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</si>
  <si>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</si>
  <si>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</si>
  <si>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</si>
  <si>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</si>
  <si>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</si>
  <si>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</si>
  <si>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</si>
  <si>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</si>
  <si>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</si>
  <si>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</si>
  <si>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</si>
  <si>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</si>
  <si>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</si>
  <si>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</si>
  <si>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</si>
  <si>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</si>
  <si>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</si>
  <si>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</si>
  <si>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</si>
  <si>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</si>
  <si>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</si>
  <si>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</si>
  <si>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</si>
  <si>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</si>
  <si>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</si>
  <si>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</si>
  <si>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</si>
  <si>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</si>
  <si>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</si>
  <si>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</si>
  <si>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</si>
  <si>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</si>
  <si>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</si>
  <si>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</si>
  <si>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</si>
  <si>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</si>
  <si>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</si>
  <si>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</si>
  <si>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</si>
  <si>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</si>
  <si>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</si>
  <si>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</si>
  <si>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</si>
  <si>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</si>
  <si>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</si>
  <si>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</si>
  <si>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</si>
  <si>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</si>
  <si>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</si>
  <si>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</si>
  <si>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</si>
  <si>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</si>
  <si>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</si>
  <si>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</si>
  <si>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</si>
  <si>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</si>
  <si>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</si>
  <si>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</si>
  <si>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</si>
  <si>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</si>
  <si>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</si>
  <si>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</si>
  <si>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</si>
  <si>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</si>
  <si>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</si>
  <si>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</si>
  <si>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</si>
  <si>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</si>
  <si>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</si>
  <si>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</si>
  <si>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</si>
  <si>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</si>
  <si>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</si>
  <si>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</si>
  <si>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</si>
  <si>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</si>
  <si>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</si>
  <si>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</si>
  <si>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</si>
  <si>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</si>
  <si>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</si>
  <si>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</si>
  <si>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</si>
  <si>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</si>
  <si>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</si>
  <si>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</si>
  <si>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</si>
  <si>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</si>
  <si>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</si>
  <si>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</si>
  <si>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</si>
  <si>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</si>
  <si>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</si>
  <si>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</si>
  <si>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</si>
  <si>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</si>
  <si>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</si>
  <si>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</si>
  <si>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</si>
  <si>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</si>
  <si>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</si>
  <si>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</si>
  <si>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</si>
  <si>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</si>
  <si>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</si>
  <si>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</si>
  <si>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</si>
  <si>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</si>
  <si>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</si>
  <si>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</si>
  <si>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</si>
  <si>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</si>
  <si>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</si>
  <si>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</si>
  <si>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</si>
  <si>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</si>
  <si>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</si>
  <si>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</si>
  <si>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</si>
  <si>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</si>
  <si>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</si>
  <si>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</si>
  <si>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</si>
  <si>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</si>
  <si>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</si>
  <si>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</si>
  <si>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</si>
  <si>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</si>
  <si>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</si>
  <si>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</si>
  <si>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</si>
  <si>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</si>
  <si>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</si>
  <si>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</si>
  <si>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</si>
  <si>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</si>
  <si>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</si>
  <si>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</si>
  <si>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</si>
  <si>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</si>
  <si>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</si>
  <si>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</si>
  <si>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</si>
  <si>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</si>
  <si>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</si>
  <si>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</si>
  <si>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</si>
  <si>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</si>
  <si>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</si>
  <si>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</si>
  <si>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</si>
  <si>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</si>
  <si>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</si>
  <si>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</si>
  <si>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</si>
  <si>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</si>
  <si>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</si>
  <si>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</si>
  <si>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</si>
  <si>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</si>
  <si>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</si>
  <si>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</si>
  <si>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</si>
  <si>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</si>
  <si>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</si>
  <si>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</si>
  <si>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</si>
  <si>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</si>
  <si>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</si>
  <si>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</si>
  <si>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</si>
  <si>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</si>
  <si>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</si>
  <si>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</si>
  <si>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</si>
  <si>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</si>
  <si>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</si>
  <si>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</si>
  <si>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</si>
  <si>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</si>
  <si>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</si>
  <si>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</si>
  <si>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</si>
  <si>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</si>
  <si>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</si>
  <si>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</si>
  <si>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</si>
  <si>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</si>
  <si>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</si>
  <si>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</si>
  <si>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</si>
  <si>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</si>
  <si>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</si>
  <si>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</si>
  <si>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</si>
  <si>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</si>
  <si>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</si>
  <si>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</si>
  <si>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</si>
  <si>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</si>
  <si>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</si>
  <si>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</si>
  <si>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</si>
  <si>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</si>
  <si>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</si>
  <si>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</si>
  <si>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</si>
  <si>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</si>
  <si>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</si>
  <si>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</si>
  <si>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</si>
  <si>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</si>
  <si>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</si>
  <si>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</si>
  <si>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</si>
  <si>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</si>
  <si>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</si>
  <si>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</si>
  <si>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</si>
  <si>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</si>
  <si>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</si>
  <si>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</si>
  <si>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</si>
  <si>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</si>
  <si>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</si>
  <si>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</si>
  <si>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</si>
  <si>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</si>
  <si>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</si>
  <si>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</si>
  <si>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</si>
  <si>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</si>
  <si>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</si>
  <si>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</si>
  <si>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</si>
  <si>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</si>
  <si>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</si>
  <si>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</si>
  <si>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</si>
  <si>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</si>
  <si>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</si>
  <si>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</si>
  <si>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</si>
  <si>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</si>
  <si>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</si>
  <si>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</si>
  <si>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</si>
  <si>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</si>
  <si>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</si>
  <si>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</si>
  <si>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</si>
  <si>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</si>
  <si>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</si>
  <si>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</si>
  <si>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</si>
  <si>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</si>
  <si>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</si>
  <si>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</si>
  <si>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</si>
  <si>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</si>
  <si>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</si>
  <si>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</si>
  <si>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</si>
  <si>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</si>
  <si>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</si>
  <si>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</si>
  <si>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</si>
  <si>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</si>
  <si>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</si>
  <si>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</si>
  <si>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</si>
  <si>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</si>
  <si>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</si>
  <si>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</si>
  <si>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</si>
  <si>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</si>
  <si>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</si>
  <si>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</si>
  <si>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</si>
  <si>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</si>
  <si>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</si>
  <si>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</si>
  <si>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</si>
  <si>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</si>
  <si>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</si>
  <si>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</si>
  <si>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</si>
  <si>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</si>
  <si>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</si>
  <si>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</si>
  <si>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</si>
  <si>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</si>
  <si>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</si>
  <si>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</si>
  <si>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</si>
  <si>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</si>
  <si>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</si>
  <si>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</si>
  <si>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</si>
  <si>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</si>
  <si>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</si>
  <si>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</si>
  <si>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</si>
  <si>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</si>
  <si>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</si>
  <si>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</si>
  <si>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</si>
  <si>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</si>
  <si>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</si>
  <si>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</si>
  <si>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</si>
  <si>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</si>
  <si>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</si>
  <si>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</si>
  <si>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</si>
  <si>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</si>
  <si>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</si>
  <si>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</si>
  <si>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</si>
  <si>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</si>
  <si>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</si>
  <si>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</si>
  <si>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</si>
  <si>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</si>
  <si>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</si>
  <si>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</si>
  <si>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</si>
  <si>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</si>
  <si>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</si>
  <si>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</si>
  <si>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</si>
  <si>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</si>
  <si>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</si>
  <si>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</si>
  <si>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</si>
  <si>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</si>
  <si>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</si>
  <si>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</si>
  <si>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</si>
  <si>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</si>
  <si>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</si>
  <si>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</si>
  <si>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</si>
  <si>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</si>
  <si>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</si>
  <si>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</si>
  <si>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</si>
  <si>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</si>
  <si>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</si>
  <si>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</si>
  <si>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</si>
  <si>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</si>
  <si>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</si>
  <si>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</si>
  <si>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</si>
  <si>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</si>
  <si>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</si>
  <si>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</si>
  <si>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</si>
  <si>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</si>
  <si>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</si>
  <si>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</si>
  <si>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</si>
  <si>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</si>
  <si>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</si>
  <si>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</si>
  <si>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</si>
  <si>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</si>
  <si>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</si>
  <si>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</si>
  <si>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</si>
  <si>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</si>
  <si>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</si>
  <si>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</si>
  <si>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</si>
  <si>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</si>
  <si>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</si>
  <si>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</si>
  <si>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</si>
  <si>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</si>
  <si>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</si>
  <si>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</si>
  <si>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</si>
  <si>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</si>
  <si>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</si>
  <si>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</si>
  <si>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</si>
  <si>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</si>
  <si>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</si>
  <si>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</si>
  <si>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</si>
  <si>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</si>
  <si>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</si>
  <si>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</si>
  <si>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</si>
  <si>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</si>
  <si>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</si>
  <si>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</si>
  <si>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</si>
  <si>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</si>
  <si>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</si>
  <si>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</si>
  <si>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</si>
  <si>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</si>
  <si>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</si>
  <si>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</si>
  <si>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</si>
  <si>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</si>
  <si>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</si>
  <si>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</si>
  <si>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</si>
  <si>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</si>
  <si>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</si>
  <si>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</si>
  <si>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</si>
  <si>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</si>
  <si>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</si>
  <si>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</si>
  <si>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</si>
  <si>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</si>
  <si>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</si>
  <si>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</si>
  <si>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</si>
  <si>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</si>
  <si>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</si>
  <si>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</si>
  <si>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</si>
  <si>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</si>
  <si>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</si>
  <si>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</si>
  <si>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</si>
  <si>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</si>
  <si>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</si>
  <si>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</si>
  <si>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</si>
  <si>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</si>
  <si>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</si>
  <si>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</si>
  <si>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</si>
  <si>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</si>
  <si>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</si>
  <si>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</si>
  <si>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</si>
  <si>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</si>
  <si>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</si>
  <si>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</si>
  <si>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</si>
  <si>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</si>
  <si>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</si>
  <si>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</si>
  <si>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</si>
  <si>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</si>
  <si>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</si>
  <si>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</si>
  <si>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</si>
  <si>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</si>
  <si>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</si>
  <si>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</si>
  <si>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</si>
  <si>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</si>
  <si>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</si>
  <si>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</si>
  <si>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</si>
  <si>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</si>
  <si>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</si>
  <si>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</si>
  <si>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</si>
  <si>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</si>
  <si>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</si>
  <si>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</si>
  <si>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</si>
  <si>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</si>
  <si>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</si>
  <si>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</si>
  <si>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</si>
  <si>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</si>
  <si>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</si>
  <si>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</si>
  <si>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</si>
  <si>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</si>
  <si>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</si>
  <si>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</si>
  <si>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</si>
  <si>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</si>
  <si>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</si>
  <si>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</si>
  <si>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</si>
  <si>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</si>
  <si>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</si>
  <si>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</si>
  <si>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</si>
  <si>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</si>
  <si>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</si>
  <si>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</si>
  <si>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</si>
  <si>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</si>
  <si>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</si>
  <si>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</si>
  <si>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</si>
  <si>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</si>
  <si>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</si>
  <si>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</si>
  <si>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</si>
  <si>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</si>
  <si>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</si>
  <si>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</si>
  <si>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</si>
  <si>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</si>
  <si>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</si>
  <si>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</si>
  <si>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</si>
  <si>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</si>
  <si>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</si>
  <si>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</si>
  <si>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</si>
  <si>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</si>
  <si>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</si>
  <si>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</si>
  <si>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</si>
  <si>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</si>
  <si>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</si>
  <si>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</si>
  <si>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</si>
  <si>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</si>
  <si>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</si>
  <si>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</si>
  <si>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</si>
  <si>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</si>
  <si>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</si>
  <si>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</si>
  <si>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</si>
  <si>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</si>
  <si>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</si>
  <si>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</si>
  <si>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</si>
  <si>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</si>
  <si>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</si>
  <si>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</si>
  <si>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</si>
  <si>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</si>
  <si>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</si>
  <si>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</si>
  <si>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</si>
  <si>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</si>
  <si>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</si>
  <si>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</si>
  <si>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</si>
  <si>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</si>
  <si>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</si>
  <si>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</si>
  <si>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</si>
  <si>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</si>
  <si>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</si>
  <si>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</si>
  <si>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</si>
  <si>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</si>
  <si>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</si>
  <si>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</si>
  <si>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</si>
  <si>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</si>
  <si>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</si>
  <si>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</si>
  <si>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</si>
  <si>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</si>
  <si>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</si>
  <si>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</si>
  <si>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</si>
  <si>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</si>
  <si>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</si>
  <si>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</si>
  <si>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</si>
  <si>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</si>
  <si>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</si>
  <si>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</si>
  <si>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</si>
  <si>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</si>
  <si>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</si>
  <si>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</si>
  <si>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</si>
  <si>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</si>
  <si>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</si>
  <si>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</si>
  <si>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</si>
  <si>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</si>
  <si>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</si>
  <si>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</si>
  <si>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</si>
  <si>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</si>
  <si>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</si>
  <si>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</si>
  <si>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</si>
  <si>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</si>
  <si>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</si>
  <si>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</si>
  <si>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</si>
  <si>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</si>
  <si>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</si>
  <si>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</si>
  <si>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</si>
  <si>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</si>
  <si>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</si>
  <si>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</si>
  <si>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</si>
  <si>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</si>
  <si>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</si>
  <si>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</si>
  <si>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</si>
  <si>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</si>
  <si>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</si>
  <si>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</si>
  <si>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</si>
  <si>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</si>
  <si>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</si>
  <si>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</si>
  <si>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</si>
  <si>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</si>
  <si>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</si>
  <si>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</si>
  <si>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</si>
  <si>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</si>
  <si>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</si>
  <si>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</si>
  <si>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</si>
  <si>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</si>
  <si>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</si>
  <si>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</si>
  <si>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</si>
  <si>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</si>
  <si>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</si>
  <si>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</si>
  <si>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</si>
  <si>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</si>
  <si>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</si>
  <si>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</si>
  <si>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</si>
  <si>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</si>
  <si>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</si>
  <si>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</si>
  <si>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</si>
  <si>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</si>
  <si>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</si>
  <si>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</si>
  <si>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</si>
  <si>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</si>
  <si>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</si>
  <si>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</si>
  <si>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</si>
  <si>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</si>
  <si>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</si>
  <si>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</si>
  <si>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</si>
  <si>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</si>
  <si>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</si>
  <si>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</si>
  <si>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</si>
  <si>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</si>
  <si>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</si>
  <si>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</si>
  <si>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</si>
  <si>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</si>
  <si>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</si>
  <si>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</si>
  <si>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</si>
  <si>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</si>
  <si>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</si>
  <si>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</si>
  <si>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</si>
  <si>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</si>
  <si>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</si>
  <si>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</si>
  <si>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</si>
  <si>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</si>
  <si>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</si>
  <si>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</si>
  <si>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</si>
  <si>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</si>
  <si>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</si>
  <si>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</si>
  <si>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</si>
  <si>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</si>
  <si>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</si>
  <si>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</si>
  <si>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</si>
  <si>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</si>
  <si>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</si>
  <si>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</si>
  <si>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</si>
  <si>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</si>
  <si>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</si>
  <si>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</si>
  <si>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</si>
  <si>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</si>
  <si>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</si>
  <si>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</si>
  <si>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</si>
  <si>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</si>
  <si>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</si>
  <si>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</si>
  <si>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</si>
  <si>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</si>
  <si>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</si>
  <si>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</si>
  <si>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</si>
  <si>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</si>
  <si>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</si>
  <si>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</si>
  <si>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</si>
  <si>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</si>
  <si>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</si>
  <si>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</si>
  <si>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</si>
  <si>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</si>
  <si>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</si>
  <si>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</si>
  <si>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</si>
  <si>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</si>
  <si>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</si>
  <si>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</si>
  <si>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</si>
  <si>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</si>
  <si>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</si>
  <si>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</si>
  <si>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</si>
  <si>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</si>
  <si>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</si>
  <si>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</si>
  <si>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</si>
  <si>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</si>
  <si>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</si>
  <si>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</si>
  <si>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</si>
  <si>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</si>
  <si>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</si>
  <si>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</si>
  <si>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</si>
  <si>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</si>
  <si>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</si>
  <si>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</si>
  <si>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</si>
  <si>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</si>
  <si>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</si>
  <si>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</si>
  <si>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</si>
  <si>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</si>
  <si>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</si>
  <si>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</si>
  <si>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</si>
  <si>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</si>
  <si>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</si>
  <si>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</si>
  <si>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</si>
  <si>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</si>
  <si>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</si>
  <si>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</si>
  <si>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</si>
  <si>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</si>
  <si>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</si>
  <si>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</si>
  <si>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</si>
  <si>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</si>
  <si>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</si>
  <si>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</si>
  <si>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</si>
  <si>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</si>
  <si>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</si>
  <si>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</si>
  <si>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</si>
  <si>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</si>
  <si>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</si>
  <si>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</si>
  <si>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</si>
  <si>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</si>
  <si>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</si>
  <si>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</si>
  <si>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</si>
  <si>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</si>
  <si>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</si>
  <si>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</si>
  <si>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</si>
  <si>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</si>
  <si>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</si>
  <si>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</si>
  <si>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</si>
  <si>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</si>
  <si>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</si>
  <si>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</si>
  <si>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</si>
  <si>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</si>
  <si>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</si>
  <si>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</si>
  <si>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</si>
  <si>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</si>
  <si>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</si>
  <si>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</si>
  <si>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</si>
  <si>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</si>
  <si>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</si>
  <si>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</si>
  <si>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</si>
  <si>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</si>
  <si>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</si>
  <si>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</si>
  <si>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</si>
  <si>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</si>
  <si>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</si>
  <si>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</si>
  <si>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</si>
  <si>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</si>
  <si>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</si>
  <si>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</si>
  <si>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</si>
  <si>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</si>
  <si>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</si>
  <si>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</si>
  <si>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</si>
  <si>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</si>
  <si>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</si>
  <si>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</si>
  <si>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</si>
  <si>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</si>
  <si>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</si>
  <si>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</si>
  <si>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</si>
  <si>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</si>
  <si>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</si>
  <si>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</si>
  <si>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</si>
  <si>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</si>
  <si>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</si>
  <si>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</si>
  <si>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</si>
  <si>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</si>
  <si>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</si>
  <si>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</si>
  <si>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</si>
  <si>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</si>
  <si>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</si>
  <si>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</si>
  <si>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</si>
  <si>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</si>
  <si>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</si>
  <si>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</si>
  <si>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</si>
  <si>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</si>
  <si>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</si>
  <si>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</si>
  <si>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</si>
  <si>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</si>
  <si>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</si>
  <si>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</si>
  <si>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</si>
  <si>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</si>
  <si>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</si>
  <si>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</si>
  <si>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</si>
  <si>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</si>
  <si>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</si>
  <si>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</si>
  <si>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</si>
  <si>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</si>
  <si>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</si>
  <si>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</si>
  <si>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</si>
  <si>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</si>
  <si>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</si>
  <si>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</si>
  <si>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</si>
  <si>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</si>
  <si>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</si>
  <si>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</si>
  <si>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</si>
  <si>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</si>
  <si>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</si>
  <si>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</si>
  <si>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</si>
  <si>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</si>
  <si>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</si>
  <si>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</si>
  <si>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</si>
  <si>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</si>
  <si>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</si>
  <si>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</si>
  <si>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</si>
  <si>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</si>
  <si>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</si>
  <si>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</si>
  <si>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</si>
  <si>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</si>
  <si>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</si>
  <si>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</si>
  <si>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</si>
  <si>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</si>
  <si>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</si>
  <si>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</si>
  <si>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</si>
  <si>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</si>
  <si>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</si>
  <si>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</si>
  <si>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</si>
  <si>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</si>
  <si>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</si>
  <si>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</si>
  <si>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</si>
  <si>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</si>
  <si>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</si>
  <si>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</si>
  <si>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</si>
  <si>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</si>
  <si>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</si>
  <si>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</si>
  <si>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</si>
  <si>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</si>
  <si>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</si>
  <si>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</si>
  <si>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</si>
  <si>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</si>
  <si>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</si>
  <si>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</si>
  <si>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</si>
  <si>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</si>
  <si>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</si>
  <si>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</si>
  <si>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</si>
  <si>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</si>
  <si>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</si>
  <si>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</si>
  <si>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</si>
  <si>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</si>
  <si>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</si>
  <si>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</si>
  <si>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</si>
  <si>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</si>
  <si>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</si>
  <si>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</si>
  <si>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</si>
  <si>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</si>
  <si>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</si>
  <si>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</si>
  <si>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</si>
  <si>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</si>
  <si>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</si>
  <si>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</si>
  <si>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</si>
  <si>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</si>
  <si>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</si>
  <si>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</si>
  <si>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</si>
  <si>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</si>
  <si>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</si>
  <si>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</si>
  <si>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</si>
  <si>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</si>
  <si>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</si>
  <si>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</si>
  <si>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</si>
  <si>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</si>
  <si>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</si>
  <si>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</si>
  <si>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</si>
  <si>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</si>
  <si>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</si>
  <si>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</si>
  <si>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</si>
  <si>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</si>
  <si>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</si>
  <si>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</si>
  <si>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</si>
  <si>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</si>
  <si>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</si>
  <si>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</si>
  <si>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</si>
  <si>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</si>
  <si>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</si>
  <si>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</si>
  <si>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</si>
  <si>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</si>
  <si>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</si>
  <si>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</si>
  <si>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</si>
  <si>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</si>
  <si>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</si>
  <si>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</si>
  <si>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</si>
  <si>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</si>
  <si>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</si>
  <si>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</si>
  <si>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</si>
  <si>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</si>
  <si>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</si>
  <si>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</si>
  <si>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</si>
  <si>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</si>
  <si>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</si>
  <si>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</si>
  <si>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</si>
  <si>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</si>
  <si>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</si>
  <si>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</si>
  <si>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</si>
  <si>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</si>
  <si>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</si>
  <si>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</si>
  <si>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</si>
  <si>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</si>
  <si>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</si>
  <si>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</si>
  <si>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</si>
  <si>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</si>
  <si>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</si>
  <si>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</si>
  <si>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</si>
  <si>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</si>
  <si>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</si>
  <si>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</si>
  <si>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</si>
  <si>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</si>
  <si>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</si>
  <si>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</si>
  <si>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</si>
  <si>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</si>
  <si>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</si>
  <si>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</si>
  <si>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</si>
  <si>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</si>
  <si>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</si>
  <si>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</si>
  <si>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</si>
  <si>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</si>
  <si>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</si>
  <si>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</si>
  <si>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</si>
  <si>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</si>
  <si>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</si>
  <si>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</si>
  <si>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</si>
  <si>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</si>
  <si>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</si>
  <si>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</si>
  <si>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</si>
  <si>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</si>
  <si>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</si>
  <si>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</si>
  <si>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</si>
  <si>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</si>
  <si>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</si>
  <si>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</si>
  <si>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</si>
  <si>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</si>
  <si>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</si>
  <si>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</si>
  <si>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</si>
  <si>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</si>
  <si>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</si>
  <si>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</si>
  <si>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</si>
  <si>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</si>
  <si>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</si>
  <si>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</si>
  <si>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</si>
  <si>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</si>
  <si>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</si>
  <si>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</si>
  <si>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</si>
  <si>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</si>
  <si>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</si>
  <si>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</si>
  <si>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</si>
  <si>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</si>
  <si>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</si>
  <si>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</si>
  <si>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</si>
  <si>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</si>
  <si>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</si>
  <si>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</si>
  <si>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</si>
  <si>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</si>
  <si>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</si>
  <si>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</si>
  <si>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</si>
  <si>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</si>
  <si>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</si>
  <si>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</si>
  <si>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</si>
  <si>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</si>
  <si>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</si>
  <si>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</si>
  <si>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</si>
  <si>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</si>
  <si>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</si>
  <si>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</si>
  <si>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</si>
  <si>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</si>
  <si>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</si>
  <si>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</si>
  <si>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</si>
  <si>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</si>
  <si>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</si>
  <si>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</si>
  <si>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</si>
  <si>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</si>
  <si>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</si>
  <si>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</si>
  <si>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</si>
  <si>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</si>
  <si>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</si>
  <si>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</si>
  <si>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</si>
  <si>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</si>
  <si>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</si>
  <si>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</si>
  <si>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</si>
  <si>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</si>
  <si>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</si>
  <si>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</si>
  <si>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</si>
  <si>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</si>
  <si>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</si>
  <si>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</si>
  <si>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</si>
  <si>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</si>
  <si>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</si>
  <si>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</si>
  <si>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</si>
  <si>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</si>
  <si>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</si>
  <si>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</si>
  <si>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</si>
  <si>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</si>
  <si>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</si>
  <si>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</si>
  <si>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</si>
  <si>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</si>
  <si>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</si>
  <si>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</si>
  <si>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</si>
  <si>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</si>
  <si>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</si>
  <si>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</si>
  <si>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</si>
  <si>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</si>
  <si>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</si>
  <si>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</si>
  <si>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</si>
  <si>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</si>
  <si>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</si>
  <si>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</si>
  <si>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</si>
  <si>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</si>
  <si>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</si>
  <si>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</si>
  <si>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</si>
  <si>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</si>
  <si>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</si>
  <si>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</si>
  <si>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</si>
  <si>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</si>
  <si>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</si>
  <si>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</si>
  <si>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</si>
  <si>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</si>
  <si>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</si>
  <si>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</si>
  <si>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</si>
  <si>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</si>
  <si>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</si>
  <si>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</si>
  <si>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</si>
  <si>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</si>
  <si>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</si>
  <si>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</si>
  <si>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</si>
  <si>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</si>
  <si>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</si>
  <si>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</si>
  <si>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</si>
  <si>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</si>
  <si>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</si>
  <si>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</si>
  <si>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</si>
  <si>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</si>
  <si>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</si>
  <si>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</si>
  <si>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</si>
  <si>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</si>
  <si>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</si>
  <si>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</si>
  <si>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</si>
  <si>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</si>
  <si>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</si>
  <si>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</si>
  <si>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</si>
  <si>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</si>
  <si>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</si>
  <si>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</si>
  <si>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</si>
  <si>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</si>
  <si>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</si>
  <si>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</si>
  <si>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</si>
  <si>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</si>
  <si>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</si>
  <si>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</si>
  <si>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</si>
  <si>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</si>
  <si>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</si>
  <si>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</si>
  <si>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</si>
  <si>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</si>
  <si>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</si>
  <si>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</si>
  <si>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</si>
  <si>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</si>
  <si>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</si>
  <si>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</si>
  <si>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</si>
  <si>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</si>
  <si>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</si>
  <si>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</si>
  <si>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</si>
  <si>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</si>
  <si>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</si>
  <si>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</si>
  <si>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</si>
  <si>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</si>
  <si>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</si>
  <si>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</si>
  <si>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</si>
  <si>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</si>
  <si>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</si>
  <si>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</si>
  <si>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</si>
  <si>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</si>
  <si>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</si>
  <si>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</si>
  <si>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</si>
  <si>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</si>
  <si>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</si>
  <si>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</si>
  <si>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</si>
  <si>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</si>
  <si>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</si>
  <si>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</si>
  <si>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</si>
  <si>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</si>
  <si>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</si>
  <si>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</si>
  <si>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</si>
  <si>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</si>
  <si>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</si>
  <si>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</si>
  <si>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</si>
  <si>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</si>
  <si>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</si>
  <si>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</si>
  <si>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</si>
  <si>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</si>
  <si>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</si>
  <si>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</si>
  <si>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</si>
  <si>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</si>
  <si>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</si>
  <si>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</si>
  <si>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</si>
  <si>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</si>
  <si>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</si>
  <si>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</si>
  <si>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</si>
  <si>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</si>
  <si>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</si>
  <si>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</si>
  <si>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</si>
  <si>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</si>
  <si>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</si>
  <si>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</si>
  <si>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</si>
  <si>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</si>
  <si>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</si>
  <si>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</si>
  <si>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</si>
  <si>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</si>
  <si>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</si>
  <si>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</si>
  <si>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</si>
  <si>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</si>
  <si>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</si>
  <si>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</si>
  <si>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</si>
  <si>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</si>
  <si>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</si>
  <si>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</si>
  <si>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</si>
  <si>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</si>
  <si>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</si>
  <si>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</si>
  <si>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</si>
  <si>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</si>
  <si>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</si>
  <si>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</si>
  <si>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</si>
  <si>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</si>
  <si>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</si>
  <si>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</si>
  <si>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</si>
  <si>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</si>
  <si>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</si>
  <si>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</si>
  <si>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</si>
  <si>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</si>
  <si>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</si>
  <si>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</si>
  <si>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</si>
  <si>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</si>
  <si>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</si>
  <si>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</si>
  <si>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</si>
  <si>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</si>
  <si>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</si>
  <si>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</si>
  <si>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</si>
  <si>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</si>
  <si>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</si>
  <si>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</si>
  <si>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</si>
  <si>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</si>
  <si>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</si>
  <si>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</si>
  <si>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</si>
  <si>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</si>
  <si>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</si>
  <si>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</si>
  <si>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</si>
  <si>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</si>
  <si>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</si>
  <si>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</si>
  <si>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</si>
  <si>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</si>
  <si>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</si>
  <si>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</si>
  <si>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</si>
  <si>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</si>
  <si>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</si>
  <si>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</si>
  <si>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</si>
  <si>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</si>
  <si>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</si>
  <si>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</si>
  <si>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</si>
  <si>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</si>
  <si>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</si>
  <si>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</si>
  <si>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</si>
  <si>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</si>
  <si>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</si>
  <si>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</si>
  <si>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</si>
  <si>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</si>
  <si>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</si>
  <si>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</si>
  <si>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</si>
  <si>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</si>
  <si>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</si>
  <si>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</si>
  <si>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</si>
  <si>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</si>
  <si>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</si>
  <si>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</si>
  <si>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</si>
  <si>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</si>
  <si>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</si>
  <si>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</si>
  <si>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</si>
  <si>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</si>
  <si>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</si>
  <si>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</si>
  <si>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</si>
  <si>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</si>
  <si>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</si>
  <si>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</si>
  <si>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</si>
  <si>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</si>
  <si>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</si>
  <si>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</si>
  <si>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</si>
  <si>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</si>
  <si>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</si>
  <si>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</si>
  <si>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</si>
  <si>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</si>
  <si>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</si>
  <si>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</si>
  <si>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</si>
  <si>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</si>
  <si>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</si>
  <si>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</si>
  <si>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</si>
  <si>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</si>
  <si>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</si>
  <si>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</si>
  <si>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</si>
  <si>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</si>
  <si>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</si>
  <si>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</si>
  <si>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</si>
  <si>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</si>
  <si>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</si>
  <si>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</si>
  <si>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</si>
  <si>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</si>
  <si>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</si>
  <si>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</si>
  <si>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</si>
  <si>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</si>
  <si>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</si>
  <si>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</si>
  <si>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</si>
  <si>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</si>
  <si>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</si>
  <si>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</si>
  <si>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</si>
  <si>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</si>
  <si>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</si>
  <si>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</si>
  <si>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</si>
  <si>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</si>
  <si>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</si>
  <si>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</si>
  <si>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</si>
  <si>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</si>
  <si>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</si>
  <si>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</si>
  <si>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</si>
  <si>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</si>
  <si>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</si>
  <si>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</si>
  <si>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</si>
  <si>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</si>
  <si>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</si>
  <si>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</si>
  <si>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</si>
  <si>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</si>
  <si>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</si>
  <si>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</si>
  <si>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</si>
  <si>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</si>
  <si>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</si>
  <si>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</si>
  <si>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</si>
  <si>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</si>
  <si>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</si>
  <si>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</si>
  <si>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</si>
  <si>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</si>
  <si>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</si>
  <si>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</si>
  <si>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</si>
  <si>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</si>
  <si>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</si>
  <si>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</si>
  <si>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</si>
  <si>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</si>
  <si>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</si>
  <si>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</si>
  <si>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</si>
  <si>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</si>
  <si>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</si>
  <si>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</si>
  <si>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</si>
  <si>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</si>
  <si>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</si>
  <si>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</si>
  <si>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</si>
  <si>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</si>
  <si>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</si>
  <si>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</si>
  <si>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</si>
  <si>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</si>
  <si>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</si>
  <si>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</si>
  <si>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</si>
  <si>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</si>
  <si>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</si>
  <si>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</si>
  <si>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</si>
  <si>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</si>
  <si>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</si>
  <si>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</si>
  <si>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</si>
  <si>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</si>
  <si>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</si>
  <si>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</si>
  <si>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</si>
  <si>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</si>
  <si>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</si>
  <si>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</si>
  <si>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</si>
  <si>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</si>
  <si>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</si>
  <si>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</si>
  <si>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</si>
  <si>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</si>
  <si>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</si>
  <si>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</si>
  <si>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</si>
  <si>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</si>
  <si>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</si>
  <si>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</si>
  <si>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</si>
  <si>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</si>
  <si>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</si>
  <si>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</si>
  <si>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</si>
  <si>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</si>
  <si>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</si>
  <si>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</si>
  <si>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</si>
  <si>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</si>
  <si>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</si>
  <si>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</si>
  <si>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</si>
  <si>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</si>
  <si>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</si>
  <si>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</si>
  <si>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</si>
  <si>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</si>
  <si>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</si>
  <si>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</si>
  <si>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</si>
  <si>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</si>
  <si>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</si>
  <si>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</si>
  <si>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</si>
  <si>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</si>
  <si>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</si>
  <si>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</si>
  <si>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</si>
  <si>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</si>
  <si>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</si>
  <si>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</si>
  <si>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</si>
  <si>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</si>
  <si>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</si>
  <si>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</si>
  <si>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</si>
  <si>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</si>
  <si>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</si>
  <si>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</si>
  <si>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</si>
  <si>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</si>
  <si>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</si>
  <si>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</si>
  <si>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</si>
  <si>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</si>
  <si>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</si>
  <si>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</si>
  <si>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</si>
  <si>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</si>
  <si>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</si>
  <si>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</si>
  <si>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</si>
  <si>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</si>
  <si>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</si>
  <si>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</si>
  <si>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</si>
  <si>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</si>
  <si>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</si>
  <si>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</si>
  <si>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</si>
  <si>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</si>
  <si>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</si>
  <si>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</si>
  <si>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</si>
  <si>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</si>
  <si>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</si>
  <si>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</si>
  <si>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</si>
  <si>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</si>
  <si>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</si>
  <si>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</si>
  <si>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</si>
  <si>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</si>
  <si>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</si>
  <si>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</si>
  <si>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</si>
  <si>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</si>
  <si>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</si>
  <si>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</si>
  <si>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</si>
  <si>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</si>
  <si>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</si>
  <si>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</si>
  <si>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</si>
  <si>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</si>
  <si>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</si>
  <si>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</si>
  <si>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</si>
  <si>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</si>
  <si>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</si>
  <si>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</si>
  <si>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</si>
  <si>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</si>
  <si>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</si>
  <si>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</si>
  <si>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</si>
  <si>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</si>
  <si>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</si>
  <si>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</si>
  <si>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</si>
  <si>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</si>
  <si>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</si>
  <si>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</si>
  <si>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</si>
  <si>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</si>
  <si>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</si>
  <si>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</si>
  <si>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</si>
  <si>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</si>
  <si>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</si>
  <si>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</si>
  <si>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</si>
  <si>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</si>
  <si>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</si>
  <si>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</si>
  <si>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</si>
  <si>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</si>
  <si>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</si>
  <si>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</si>
  <si>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</si>
  <si>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</si>
  <si>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</si>
  <si>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</si>
  <si>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</si>
  <si>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</si>
  <si>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</si>
  <si>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</si>
  <si>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</si>
  <si>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</si>
  <si>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</si>
  <si>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</si>
  <si>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</si>
  <si>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</si>
  <si>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</si>
  <si>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</si>
  <si>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</si>
  <si>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</si>
  <si>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</si>
  <si>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</si>
  <si>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</si>
  <si>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</si>
  <si>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</si>
  <si>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</si>
  <si>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</si>
  <si>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</si>
  <si>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</si>
  <si>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</si>
  <si>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</si>
  <si>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</si>
  <si>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</si>
  <si>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</si>
  <si>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</si>
  <si>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</si>
  <si>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</si>
  <si>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</si>
  <si>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</si>
  <si>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</si>
  <si>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</si>
  <si>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</si>
  <si>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</si>
  <si>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</si>
  <si>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</si>
  <si>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</si>
  <si>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</si>
  <si>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</si>
  <si>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</si>
  <si>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</si>
  <si>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</si>
  <si>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</si>
  <si>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</si>
  <si>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</si>
  <si>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</si>
  <si>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</si>
  <si>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</si>
  <si>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</si>
  <si>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</si>
  <si>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</si>
  <si>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</si>
  <si>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</si>
  <si>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</si>
  <si>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</si>
  <si>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</si>
  <si>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</si>
  <si>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</si>
  <si>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</si>
  <si>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</si>
  <si>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</si>
  <si>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</si>
  <si>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</si>
  <si>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</si>
  <si>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</si>
  <si>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</si>
  <si>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</si>
  <si>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</si>
  <si>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</si>
  <si>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</si>
  <si>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</si>
  <si>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</si>
  <si>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</si>
  <si>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</si>
  <si>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</si>
  <si>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</si>
  <si>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</si>
  <si>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</si>
  <si>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</si>
  <si>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</si>
  <si>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</si>
  <si>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</si>
  <si>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</si>
  <si>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</si>
  <si>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</si>
  <si>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</si>
  <si>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</si>
  <si>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</si>
  <si>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</si>
  <si>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</si>
  <si>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</si>
  <si>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</si>
  <si>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</si>
  <si>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</si>
  <si>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</si>
  <si>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</si>
  <si>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</si>
  <si>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</si>
  <si>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</si>
  <si>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</si>
  <si>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</si>
  <si>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</si>
  <si>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</si>
  <si>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</si>
  <si>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</si>
  <si>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</si>
  <si>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</si>
  <si>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</si>
  <si>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</si>
  <si>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</si>
  <si>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</si>
  <si>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</si>
  <si>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</si>
  <si>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</si>
  <si>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</si>
  <si>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</si>
  <si>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</si>
  <si>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</si>
  <si>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</si>
  <si>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</si>
  <si>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</si>
  <si>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</si>
  <si>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</si>
  <si>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</si>
  <si>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</si>
  <si>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</si>
  <si>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</si>
  <si>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</si>
  <si>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</si>
  <si>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</si>
  <si>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</si>
  <si>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</si>
  <si>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</si>
  <si>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</si>
  <si>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</si>
  <si>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</si>
  <si>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</si>
  <si>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</si>
  <si>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</si>
  <si>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</si>
  <si>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</si>
  <si>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</si>
  <si>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</si>
  <si>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</si>
  <si>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</si>
  <si>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</si>
  <si>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</si>
  <si>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</si>
  <si>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</si>
  <si>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</si>
  <si>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</si>
  <si>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</si>
  <si>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</si>
  <si>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</si>
  <si>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</si>
  <si>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</si>
  <si>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</si>
  <si>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</si>
  <si>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</si>
  <si>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</si>
  <si>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</si>
  <si>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</si>
  <si>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</si>
  <si>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</si>
  <si>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</si>
  <si>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</si>
  <si>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</si>
  <si>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</si>
  <si>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</si>
  <si>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</si>
  <si>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</si>
  <si>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</si>
  <si>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</si>
  <si>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</si>
  <si>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</si>
  <si>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</si>
  <si>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</si>
  <si>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</si>
  <si>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</si>
  <si>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</si>
  <si>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</si>
  <si>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</si>
  <si>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</si>
  <si>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</si>
  <si>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</si>
  <si>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</si>
  <si>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</si>
  <si>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</si>
  <si>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</si>
  <si>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</si>
  <si>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</si>
  <si>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</si>
  <si>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</si>
  <si>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</si>
  <si>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</si>
  <si>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</si>
  <si>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City of Užice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</si>
</sst>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692</c:v>
                </c:pt>
                <c:pt idx="1">
                  <c:v>861</c:v>
                </c:pt>
                <c:pt idx="2">
                  <c:v>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1000</c:v>
                </c:pt>
                <c:pt idx="1">
                  <c:v>1169</c:v>
                </c:pt>
                <c:pt idx="2">
                  <c:v>1664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757568"/>
        <c:axId val="193759104"/>
      </c:barChart>
      <c:catAx>
        <c:axId val="19375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59104"/>
        <c:crosses val="autoZero"/>
        <c:auto val="1"/>
        <c:lblAlgn val="ctr"/>
        <c:lblOffset val="100"/>
        <c:noMultiLvlLbl val="0"/>
      </c:catAx>
      <c:valAx>
        <c:axId val="19375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57568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126</c:v>
                </c:pt>
                <c:pt idx="1">
                  <c:v>125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419584"/>
        <c:axId val="202467584"/>
      </c:barChart>
      <c:catAx>
        <c:axId val="20241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67584"/>
        <c:crosses val="autoZero"/>
        <c:auto val="1"/>
        <c:lblAlgn val="ctr"/>
        <c:lblOffset val="100"/>
        <c:noMultiLvlLbl val="0"/>
      </c:catAx>
      <c:valAx>
        <c:axId val="202467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9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50</c:v>
                </c:pt>
                <c:pt idx="1">
                  <c:v>60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074944"/>
        <c:axId val="203196288"/>
      </c:barChart>
      <c:catAx>
        <c:axId val="203074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196288"/>
        <c:crosses val="autoZero"/>
        <c:auto val="1"/>
        <c:lblAlgn val="ctr"/>
        <c:lblOffset val="100"/>
        <c:noMultiLvlLbl val="0"/>
      </c:catAx>
      <c:valAx>
        <c:axId val="2031962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074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54</c:v>
                </c:pt>
                <c:pt idx="1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414912"/>
        <c:axId val="203433088"/>
      </c:barChart>
      <c:catAx>
        <c:axId val="203414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433088"/>
        <c:crosses val="autoZero"/>
        <c:auto val="1"/>
        <c:lblAlgn val="ctr"/>
        <c:lblOffset val="100"/>
        <c:noMultiLvlLbl val="0"/>
      </c:catAx>
      <c:valAx>
        <c:axId val="2034330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414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27308</c:v>
                </c:pt>
                <c:pt idx="1">
                  <c:v>26776</c:v>
                </c:pt>
                <c:pt idx="2">
                  <c:v>26469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534336"/>
        <c:axId val="203536256"/>
      </c:barChart>
      <c:catAx>
        <c:axId val="20353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36256"/>
        <c:crosses val="autoZero"/>
        <c:auto val="1"/>
        <c:lblAlgn val="ctr"/>
        <c:lblOffset val="100"/>
        <c:noMultiLvlLbl val="0"/>
      </c:catAx>
      <c:valAx>
        <c:axId val="20353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34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16.785256866372563</c:v>
                </c:pt>
                <c:pt idx="1">
                  <c:v>60.15938522840473</c:v>
                </c:pt>
                <c:pt idx="2">
                  <c:v>23.055357905222714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10</c:v>
                </c:pt>
                <c:pt idx="1">
                  <c:v>18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4011392"/>
        <c:axId val="204012928"/>
      </c:barChart>
      <c:catAx>
        <c:axId val="20401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012928"/>
        <c:crosses val="autoZero"/>
        <c:auto val="1"/>
        <c:lblAlgn val="ctr"/>
        <c:lblOffset val="100"/>
        <c:noMultiLvlLbl val="0"/>
      </c:catAx>
      <c:valAx>
        <c:axId val="20401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4011392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4260864"/>
        <c:axId val="204262400"/>
      </c:barChart>
      <c:catAx>
        <c:axId val="20426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262400"/>
        <c:crosses val="autoZero"/>
        <c:auto val="1"/>
        <c:lblAlgn val="ctr"/>
        <c:lblOffset val="100"/>
        <c:noMultiLvlLbl val="0"/>
      </c:catAx>
      <c:valAx>
        <c:axId val="20426240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426086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97.3</c:v>
                </c:pt>
                <c:pt idx="1">
                  <c:v>101.9</c:v>
                </c:pt>
                <c:pt idx="2">
                  <c:v>105.4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103.4</c:v>
                </c:pt>
                <c:pt idx="1">
                  <c:v>101.6</c:v>
                </c:pt>
                <c:pt idx="2">
                  <c:v>100.6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6154496"/>
        <c:axId val="217421312"/>
      </c:barChart>
      <c:catAx>
        <c:axId val="216154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421312"/>
        <c:crosses val="autoZero"/>
        <c:auto val="1"/>
        <c:lblAlgn val="ctr"/>
        <c:lblOffset val="100"/>
        <c:noMultiLvlLbl val="0"/>
      </c:catAx>
      <c:valAx>
        <c:axId val="21742131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15449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744</c:v>
                </c:pt>
                <c:pt idx="1">
                  <c:v>596</c:v>
                </c:pt>
                <c:pt idx="2">
                  <c:v>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8309760"/>
        <c:axId val="218312064"/>
      </c:barChart>
      <c:catAx>
        <c:axId val="21830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312064"/>
        <c:crosses val="autoZero"/>
        <c:auto val="1"/>
        <c:lblAlgn val="ctr"/>
        <c:lblOffset val="100"/>
        <c:noMultiLvlLbl val="0"/>
      </c:catAx>
      <c:valAx>
        <c:axId val="218312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309760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35</c:v>
                </c:pt>
                <c:pt idx="1">
                  <c:v>42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44</c:v>
                </c:pt>
                <c:pt idx="1">
                  <c:v>44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9436544"/>
        <c:axId val="219438080"/>
      </c:barChart>
      <c:catAx>
        <c:axId val="2194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438080"/>
        <c:crosses val="autoZero"/>
        <c:auto val="1"/>
        <c:lblAlgn val="ctr"/>
        <c:lblOffset val="100"/>
        <c:noMultiLvlLbl val="0"/>
      </c:catAx>
      <c:valAx>
        <c:axId val="21943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4365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198</c:v>
                </c:pt>
                <c:pt idx="1">
                  <c:v>298</c:v>
                </c:pt>
                <c:pt idx="2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106</c:v>
                </c:pt>
                <c:pt idx="1">
                  <c:v>110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155264"/>
        <c:axId val="198294528"/>
      </c:barChart>
      <c:catAx>
        <c:axId val="19815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8294528"/>
        <c:crosses val="autoZero"/>
        <c:auto val="1"/>
        <c:lblAlgn val="ctr"/>
        <c:lblOffset val="100"/>
        <c:noMultiLvlLbl val="0"/>
      </c:catAx>
      <c:valAx>
        <c:axId val="198294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8155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229</c:v>
                </c:pt>
                <c:pt idx="1">
                  <c:v>260</c:v>
                </c:pt>
                <c:pt idx="2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345</c:v>
                </c:pt>
                <c:pt idx="1">
                  <c:v>361</c:v>
                </c:pt>
                <c:pt idx="2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0296704"/>
        <c:axId val="220312320"/>
      </c:barChart>
      <c:catAx>
        <c:axId val="22029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312320"/>
        <c:crosses val="autoZero"/>
        <c:auto val="1"/>
        <c:lblAlgn val="ctr"/>
        <c:lblOffset val="100"/>
        <c:noMultiLvlLbl val="0"/>
      </c:catAx>
      <c:valAx>
        <c:axId val="220312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29670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2.077700298847303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2.1858545609790809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2.3793937668991032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2.5587021488544184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2.306816564679095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2.3210473886438026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2.7394336132062049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3.0895118827380106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3.3186281485698021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3.7298989611498508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3.9006688487263417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3.890707271951046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4.2521702006546178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4.3959015226981641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3.5007826953180587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2.0392770741425927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1.7347374412978511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1.246620179308382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2039424"/>
        <c:axId val="222057984"/>
      </c:barChart>
      <c:catAx>
        <c:axId val="2220394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22057984"/>
        <c:crosses val="autoZero"/>
        <c:auto val="1"/>
        <c:lblAlgn val="ctr"/>
        <c:lblOffset val="100"/>
        <c:noMultiLvlLbl val="0"/>
      </c:catAx>
      <c:valAx>
        <c:axId val="2220579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220394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2.1872776433755514</c:v>
                </c:pt>
                <c:pt idx="1">
                  <c:v>2.3978938380532231</c:v>
                </c:pt>
                <c:pt idx="2">
                  <c:v>2.4121246620179311</c:v>
                </c:pt>
                <c:pt idx="3">
                  <c:v>2.555855984061477</c:v>
                </c:pt>
                <c:pt idx="4">
                  <c:v>2.3182012238508611</c:v>
                </c:pt>
                <c:pt idx="5">
                  <c:v>2.5828945495944216</c:v>
                </c:pt>
                <c:pt idx="6">
                  <c:v>2.890280347232105</c:v>
                </c:pt>
                <c:pt idx="7">
                  <c:v>3.2204354632133199</c:v>
                </c:pt>
                <c:pt idx="8">
                  <c:v>3.2887434182439161</c:v>
                </c:pt>
                <c:pt idx="9">
                  <c:v>3.4580902234239361</c:v>
                </c:pt>
                <c:pt idx="10">
                  <c:v>3.5719368151415964</c:v>
                </c:pt>
                <c:pt idx="11">
                  <c:v>3.6402447701721927</c:v>
                </c:pt>
                <c:pt idx="12">
                  <c:v>3.6701295004980787</c:v>
                </c:pt>
                <c:pt idx="13">
                  <c:v>3.8038992457663299</c:v>
                </c:pt>
                <c:pt idx="14">
                  <c:v>2.9073573359897535</c:v>
                </c:pt>
                <c:pt idx="15">
                  <c:v>1.5340828233954746</c:v>
                </c:pt>
                <c:pt idx="16">
                  <c:v>1.1868507186566102</c:v>
                </c:pt>
                <c:pt idx="17">
                  <c:v>0.70584886864949481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2200192"/>
        <c:axId val="222212096"/>
      </c:barChart>
      <c:catAx>
        <c:axId val="2222001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22212096"/>
        <c:crosses val="autoZero"/>
        <c:auto val="1"/>
        <c:lblAlgn val="ctr"/>
        <c:lblOffset val="100"/>
        <c:noMultiLvlLbl val="0"/>
      </c:catAx>
      <c:valAx>
        <c:axId val="22221209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2001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0.15527950310559005</c:v>
                </c:pt>
                <c:pt idx="1">
                  <c:v>0.19714315359872719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0.85245278235517807</c:v>
                </c:pt>
                <c:pt idx="1">
                  <c:v>0.20406045723377031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6.3601216884269229</c:v>
                </c:pt>
                <c:pt idx="1">
                  <c:v>1.7812056860235879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18.078970718722271</c:v>
                </c:pt>
                <c:pt idx="1">
                  <c:v>14.695811572648982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50.402459120294083</c:v>
                </c:pt>
                <c:pt idx="1">
                  <c:v>63.397087815169648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7.3710229433388257</c:v>
                </c:pt>
                <c:pt idx="1">
                  <c:v>6.5264759796631271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16.77969324375713</c:v>
                </c:pt>
                <c:pt idx="1">
                  <c:v>13.198215335662159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4188672"/>
        <c:axId val="224372992"/>
      </c:barChart>
      <c:catAx>
        <c:axId val="224188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372992"/>
        <c:crosses val="autoZero"/>
        <c:auto val="1"/>
        <c:lblAlgn val="ctr"/>
        <c:lblOffset val="100"/>
        <c:noMultiLvlLbl val="0"/>
      </c:catAx>
      <c:valAx>
        <c:axId val="224372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1886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28.52706299911269</c:v>
                </c:pt>
                <c:pt idx="1">
                  <c:v>24.497630823504998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22.040182532640383</c:v>
                </c:pt>
                <c:pt idx="1">
                  <c:v>30.830422301386918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49.217264545569783</c:v>
                </c:pt>
                <c:pt idx="1">
                  <c:v>44.319164389720889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0.2154899226771454</c:v>
                </c:pt>
                <c:pt idx="1">
                  <c:v>0.35278248538719609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6920320"/>
        <c:axId val="226921856"/>
      </c:barChart>
      <c:catAx>
        <c:axId val="226920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6921856"/>
        <c:crosses val="autoZero"/>
        <c:auto val="1"/>
        <c:lblAlgn val="ctr"/>
        <c:lblOffset val="100"/>
        <c:noMultiLvlLbl val="0"/>
      </c:catAx>
      <c:valAx>
        <c:axId val="2269218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69203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8</c:v>
                </c:pt>
                <c:pt idx="3">
                  <c:v>8</c:v>
                </c:pt>
                <c:pt idx="4">
                  <c:v>6</c:v>
                </c:pt>
                <c:pt idx="5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0</c:v>
                </c:pt>
                <c:pt idx="2">
                  <c:v>15</c:v>
                </c:pt>
                <c:pt idx="3">
                  <c:v>10</c:v>
                </c:pt>
                <c:pt idx="4">
                  <c:v>7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30557184"/>
        <c:axId val="230564992"/>
      </c:barChart>
      <c:catAx>
        <c:axId val="230557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564992"/>
        <c:crosses val="autoZero"/>
        <c:auto val="1"/>
        <c:lblAlgn val="ctr"/>
        <c:lblOffset val="100"/>
        <c:noMultiLvlLbl val="0"/>
      </c:catAx>
      <c:valAx>
        <c:axId val="230564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557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0.5</c:v>
                </c:pt>
                <c:pt idx="1">
                  <c:v>0.14000000000000001</c:v>
                </c:pt>
                <c:pt idx="3">
                  <c:v>0.21</c:v>
                </c:pt>
                <c:pt idx="4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32055168"/>
        <c:axId val="232056704"/>
      </c:barChart>
      <c:catAx>
        <c:axId val="232055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2056704"/>
        <c:crosses val="autoZero"/>
        <c:auto val="1"/>
        <c:lblAlgn val="ctr"/>
        <c:lblOffset val="100"/>
        <c:noMultiLvlLbl val="0"/>
      </c:catAx>
      <c:valAx>
        <c:axId val="2320567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20551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63.690702087286532</c:v>
                </c:pt>
                <c:pt idx="2">
                  <c:v>17.459080280592364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36.309297912713475</c:v>
                </c:pt>
                <c:pt idx="2">
                  <c:v>82.54091971940764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32359424"/>
        <c:axId val="232360960"/>
      </c:barChart>
      <c:catAx>
        <c:axId val="232359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2360960"/>
        <c:crosses val="autoZero"/>
        <c:auto val="1"/>
        <c:lblAlgn val="ctr"/>
        <c:lblOffset val="100"/>
        <c:noMultiLvlLbl val="0"/>
      </c:catAx>
      <c:valAx>
        <c:axId val="2323609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23594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2433152"/>
        <c:axId val="232437632"/>
      </c:barChart>
      <c:catAx>
        <c:axId val="23243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437632"/>
        <c:crosses val="autoZero"/>
        <c:auto val="1"/>
        <c:lblAlgn val="ctr"/>
        <c:lblOffset val="100"/>
        <c:noMultiLvlLbl val="0"/>
      </c:catAx>
      <c:valAx>
        <c:axId val="23243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2433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311</c:v>
                </c:pt>
                <c:pt idx="1">
                  <c:v>279</c:v>
                </c:pt>
                <c:pt idx="2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299</c:v>
                </c:pt>
                <c:pt idx="1">
                  <c:v>287</c:v>
                </c:pt>
                <c:pt idx="2">
                  <c:v>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2642432"/>
        <c:axId val="232837120"/>
      </c:barChart>
      <c:catAx>
        <c:axId val="23264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837120"/>
        <c:crosses val="autoZero"/>
        <c:auto val="1"/>
        <c:lblAlgn val="ctr"/>
        <c:lblOffset val="100"/>
        <c:noMultiLvlLbl val="0"/>
      </c:catAx>
      <c:valAx>
        <c:axId val="232837120"/>
        <c:scaling>
          <c:orientation val="minMax"/>
          <c:max val="8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3264243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1776</c:v>
                </c:pt>
                <c:pt idx="1">
                  <c:v>1458</c:v>
                </c:pt>
                <c:pt idx="2">
                  <c:v>1289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1337</c:v>
                </c:pt>
                <c:pt idx="1">
                  <c:v>1126</c:v>
                </c:pt>
                <c:pt idx="2">
                  <c:v>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23648"/>
        <c:axId val="199325184"/>
      </c:barChart>
      <c:catAx>
        <c:axId val="19932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325184"/>
        <c:crosses val="autoZero"/>
        <c:auto val="1"/>
        <c:lblAlgn val="ctr"/>
        <c:lblOffset val="100"/>
        <c:noMultiLvlLbl val="0"/>
      </c:catAx>
      <c:valAx>
        <c:axId val="19932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323648"/>
        <c:crosses val="autoZero"/>
        <c:crossBetween val="between"/>
        <c:majorUnit val="4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562</c:v>
                </c:pt>
                <c:pt idx="1">
                  <c:v>716</c:v>
                </c:pt>
                <c:pt idx="2">
                  <c:v>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648</c:v>
                </c:pt>
                <c:pt idx="1">
                  <c:v>747</c:v>
                </c:pt>
                <c:pt idx="2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3307520"/>
        <c:axId val="235143936"/>
      </c:barChart>
      <c:catAx>
        <c:axId val="23330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5143936"/>
        <c:crosses val="autoZero"/>
        <c:auto val="1"/>
        <c:lblAlgn val="ctr"/>
        <c:lblOffset val="100"/>
        <c:noMultiLvlLbl val="0"/>
      </c:catAx>
      <c:valAx>
        <c:axId val="235143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33307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32.392719986642177</c:v>
                </c:pt>
                <c:pt idx="1">
                  <c:v>27.941910596777852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29.587577224912337</c:v>
                </c:pt>
                <c:pt idx="1">
                  <c:v>28.590878148400272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14.342962097178161</c:v>
                </c:pt>
                <c:pt idx="1">
                  <c:v>19.736782391649648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11.554516613791952</c:v>
                </c:pt>
                <c:pt idx="1">
                  <c:v>17.195371000680733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5.994322925363166</c:v>
                </c:pt>
                <c:pt idx="1">
                  <c:v>4.9602904470161109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6.127901152112206</c:v>
                </c:pt>
                <c:pt idx="1">
                  <c:v>1.5747674154753799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35199104"/>
        <c:axId val="264435584"/>
      </c:barChart>
      <c:catAx>
        <c:axId val="235199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4435584"/>
        <c:crosses val="autoZero"/>
        <c:auto val="1"/>
        <c:lblAlgn val="ctr"/>
        <c:lblOffset val="100"/>
        <c:noMultiLvlLbl val="0"/>
      </c:catAx>
      <c:valAx>
        <c:axId val="2644355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51991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49.93</c:v>
                </c:pt>
                <c:pt idx="1">
                  <c:v>44.27</c:v>
                </c:pt>
                <c:pt idx="2">
                  <c:v>5.22</c:v>
                </c:pt>
                <c:pt idx="3">
                  <c:v>0.48</c:v>
                </c:pt>
                <c:pt idx="4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53.11</c:v>
                </c:pt>
                <c:pt idx="1">
                  <c:v>38.770000000000003</c:v>
                </c:pt>
                <c:pt idx="2">
                  <c:v>7.28</c:v>
                </c:pt>
                <c:pt idx="3">
                  <c:v>0.67</c:v>
                </c:pt>
                <c:pt idx="4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65729536"/>
        <c:axId val="265740288"/>
      </c:barChart>
      <c:catAx>
        <c:axId val="265729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5740288"/>
        <c:crosses val="autoZero"/>
        <c:auto val="1"/>
        <c:lblAlgn val="ctr"/>
        <c:lblOffset val="100"/>
        <c:noMultiLvlLbl val="0"/>
      </c:catAx>
      <c:valAx>
        <c:axId val="265740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57295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63003</c:v>
                </c:pt>
                <c:pt idx="1">
                  <c:v>70437</c:v>
                </c:pt>
                <c:pt idx="2">
                  <c:v>79860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6186752"/>
        <c:axId val="266188288"/>
      </c:barChart>
      <c:catAx>
        <c:axId val="26618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6188288"/>
        <c:crosses val="autoZero"/>
        <c:auto val="1"/>
        <c:lblAlgn val="ctr"/>
        <c:lblOffset val="100"/>
        <c:noMultiLvlLbl val="0"/>
      </c:catAx>
      <c:valAx>
        <c:axId val="266188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6186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12839</c:v>
                </c:pt>
                <c:pt idx="1">
                  <c:v>13142</c:v>
                </c:pt>
                <c:pt idx="2">
                  <c:v>13396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13725</c:v>
                </c:pt>
                <c:pt idx="1">
                  <c:v>14014</c:v>
                </c:pt>
                <c:pt idx="2">
                  <c:v>14116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6638464"/>
        <c:axId val="266640768"/>
      </c:barChart>
      <c:catAx>
        <c:axId val="26663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6640768"/>
        <c:crosses val="autoZero"/>
        <c:auto val="1"/>
        <c:lblAlgn val="ctr"/>
        <c:lblOffset val="100"/>
        <c:noMultiLvlLbl val="0"/>
      </c:catAx>
      <c:valAx>
        <c:axId val="26664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66384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53.6</c:v>
                </c:pt>
                <c:pt idx="1">
                  <c:v>14.7</c:v>
                </c:pt>
                <c:pt idx="2">
                  <c:v>0.7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88.311688311688314</c:v>
                </c:pt>
                <c:pt idx="1">
                  <c:v>92.18573046432617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11.688311688311687</c:v>
                </c:pt>
                <c:pt idx="1">
                  <c:v>7.814269535673839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66947968"/>
        <c:axId val="266949760"/>
      </c:barChart>
      <c:catAx>
        <c:axId val="2669479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949760"/>
        <c:crosses val="autoZero"/>
        <c:auto val="1"/>
        <c:lblAlgn val="ctr"/>
        <c:lblOffset val="100"/>
        <c:noMultiLvlLbl val="0"/>
      </c:catAx>
      <c:valAx>
        <c:axId val="26694976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94796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6964352"/>
        <c:axId val="266966528"/>
      </c:barChart>
      <c:catAx>
        <c:axId val="26696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966528"/>
        <c:crosses val="autoZero"/>
        <c:auto val="1"/>
        <c:lblAlgn val="ctr"/>
        <c:lblOffset val="100"/>
        <c:noMultiLvlLbl val="0"/>
      </c:catAx>
      <c:valAx>
        <c:axId val="26696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964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6984832"/>
        <c:axId val="266990720"/>
      </c:barChart>
      <c:catAx>
        <c:axId val="26698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990720"/>
        <c:crosses val="autoZero"/>
        <c:auto val="1"/>
        <c:lblAlgn val="ctr"/>
        <c:lblOffset val="100"/>
        <c:noMultiLvlLbl val="0"/>
      </c:catAx>
      <c:valAx>
        <c:axId val="2669907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98483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</c:v>
                </c:pt>
                <c:pt idx="1">
                  <c:v>18.3</c:v>
                </c:pt>
                <c:pt idx="2">
                  <c:v>14.2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7468800"/>
        <c:axId val="267470336"/>
      </c:barChart>
      <c:catAx>
        <c:axId val="26746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7470336"/>
        <c:crosses val="autoZero"/>
        <c:auto val="1"/>
        <c:lblAlgn val="ctr"/>
        <c:lblOffset val="100"/>
        <c:noMultiLvlLbl val="0"/>
      </c:catAx>
      <c:valAx>
        <c:axId val="26747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7468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</c:v>
                </c:pt>
                <c:pt idx="1">
                  <c:v>52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3.22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3.34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67503104"/>
        <c:axId val="267510528"/>
      </c:barChart>
      <c:catAx>
        <c:axId val="2675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7510528"/>
        <c:crosses val="autoZero"/>
        <c:auto val="1"/>
        <c:lblAlgn val="ctr"/>
        <c:lblOffset val="100"/>
        <c:noMultiLvlLbl val="0"/>
      </c:catAx>
      <c:valAx>
        <c:axId val="2675105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6750310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2.8</c:v>
                </c:pt>
                <c:pt idx="1">
                  <c:v>0</c:v>
                </c:pt>
                <c:pt idx="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7821824"/>
        <c:axId val="267823744"/>
      </c:barChart>
      <c:catAx>
        <c:axId val="26782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7823744"/>
        <c:crosses val="autoZero"/>
        <c:auto val="1"/>
        <c:lblAlgn val="ctr"/>
        <c:lblOffset val="100"/>
        <c:noMultiLvlLbl val="0"/>
      </c:catAx>
      <c:valAx>
        <c:axId val="2678237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78218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14.4</c:v>
                </c:pt>
                <c:pt idx="1">
                  <c:v>13.4</c:v>
                </c:pt>
                <c:pt idx="2">
                  <c:v>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20.399999999999999</c:v>
                </c:pt>
                <c:pt idx="1">
                  <c:v>27.9</c:v>
                </c:pt>
                <c:pt idx="2">
                  <c:v>22.4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65.2</c:v>
                </c:pt>
                <c:pt idx="1">
                  <c:v>58.7</c:v>
                </c:pt>
                <c:pt idx="2">
                  <c:v>62.9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72670080"/>
        <c:axId val="272992128"/>
      </c:barChart>
      <c:catAx>
        <c:axId val="27267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2992128"/>
        <c:crosses val="autoZero"/>
        <c:auto val="1"/>
        <c:lblAlgn val="ctr"/>
        <c:lblOffset val="100"/>
        <c:noMultiLvlLbl val="0"/>
      </c:catAx>
      <c:valAx>
        <c:axId val="272992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726700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30570</c:v>
                </c:pt>
                <c:pt idx="1">
                  <c:v>40616</c:v>
                </c:pt>
                <c:pt idx="2">
                  <c:v>23558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2912</c:v>
                </c:pt>
                <c:pt idx="1">
                  <c:v>9662</c:v>
                </c:pt>
                <c:pt idx="2">
                  <c:v>15100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4025472"/>
        <c:axId val="274334464"/>
      </c:barChart>
      <c:catAx>
        <c:axId val="274025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334464"/>
        <c:crosses val="autoZero"/>
        <c:auto val="1"/>
        <c:lblAlgn val="ctr"/>
        <c:lblOffset val="100"/>
        <c:noMultiLvlLbl val="0"/>
      </c:catAx>
      <c:valAx>
        <c:axId val="2743344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4025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104759</c:v>
                </c:pt>
                <c:pt idx="1">
                  <c:v>121381</c:v>
                </c:pt>
                <c:pt idx="2">
                  <c:v>56380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6045</c:v>
                </c:pt>
                <c:pt idx="1">
                  <c:v>15815</c:v>
                </c:pt>
                <c:pt idx="2">
                  <c:v>24115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212160"/>
        <c:axId val="147213696"/>
      </c:barChart>
      <c:catAx>
        <c:axId val="147212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3696"/>
        <c:crosses val="autoZero"/>
        <c:auto val="1"/>
        <c:lblAlgn val="ctr"/>
        <c:lblOffset val="100"/>
        <c:noMultiLvlLbl val="0"/>
      </c:catAx>
      <c:valAx>
        <c:axId val="1472136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7212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3.4</c:v>
                </c:pt>
                <c:pt idx="1">
                  <c:v>3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2.1</c:v>
                </c:pt>
                <c:pt idx="1">
                  <c:v>1.6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7236352"/>
        <c:axId val="147237888"/>
      </c:barChart>
      <c:catAx>
        <c:axId val="147236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37888"/>
        <c:crosses val="autoZero"/>
        <c:auto val="1"/>
        <c:lblAlgn val="ctr"/>
        <c:lblOffset val="100"/>
        <c:noMultiLvlLbl val="0"/>
      </c:catAx>
      <c:valAx>
        <c:axId val="147237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7236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34.6</c:v>
                </c:pt>
                <c:pt idx="1">
                  <c:v>35.9</c:v>
                </c:pt>
                <c:pt idx="2">
                  <c:v>36.9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39.299999999999997</c:v>
                </c:pt>
                <c:pt idx="1">
                  <c:v>40.700000000000003</c:v>
                </c:pt>
                <c:pt idx="2">
                  <c:v>41.6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7272832"/>
        <c:axId val="147274368"/>
      </c:barChart>
      <c:catAx>
        <c:axId val="14727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274368"/>
        <c:crosses val="autoZero"/>
        <c:auto val="1"/>
        <c:lblAlgn val="ctr"/>
        <c:lblOffset val="100"/>
        <c:noMultiLvlLbl val="0"/>
      </c:catAx>
      <c:valAx>
        <c:axId val="147274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2728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296.18</c:v>
                </c:pt>
                <c:pt idx="1">
                  <c:v>395.42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297024"/>
        <c:axId val="147298560"/>
      </c:barChart>
      <c:catAx>
        <c:axId val="147297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98560"/>
        <c:crosses val="autoZero"/>
        <c:auto val="1"/>
        <c:lblAlgn val="ctr"/>
        <c:lblOffset val="100"/>
        <c:noMultiLvlLbl val="0"/>
      </c:catAx>
      <c:valAx>
        <c:axId val="147298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97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9647.43</c:v>
                </c:pt>
                <c:pt idx="1">
                  <c:v>16133.01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333120"/>
        <c:axId val="147334656"/>
      </c:barChart>
      <c:catAx>
        <c:axId val="147333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334656"/>
        <c:crosses val="autoZero"/>
        <c:auto val="1"/>
        <c:lblAlgn val="ctr"/>
        <c:lblOffset val="100"/>
        <c:noMultiLvlLbl val="0"/>
      </c:catAx>
      <c:valAx>
        <c:axId val="147334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333120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57</c:v>
                </c:pt>
                <c:pt idx="1">
                  <c:v>49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49</c:v>
                </c:pt>
                <c:pt idx="1">
                  <c:v>39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348480"/>
        <c:axId val="147362560"/>
      </c:barChart>
      <c:catAx>
        <c:axId val="14734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362560"/>
        <c:crosses val="autoZero"/>
        <c:auto val="1"/>
        <c:lblAlgn val="ctr"/>
        <c:lblOffset val="100"/>
        <c:noMultiLvlLbl val="0"/>
      </c:catAx>
      <c:valAx>
        <c:axId val="14736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3484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16.8</c:v>
                </c:pt>
                <c:pt idx="1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54.8</c:v>
                </c:pt>
                <c:pt idx="1">
                  <c:v>48.6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28.4</c:v>
                </c:pt>
                <c:pt idx="1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00712192"/>
        <c:axId val="200713728"/>
      </c:barChart>
      <c:catAx>
        <c:axId val="200712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3728"/>
        <c:crosses val="autoZero"/>
        <c:auto val="1"/>
        <c:lblAlgn val="ctr"/>
        <c:lblOffset val="100"/>
        <c:noMultiLvlLbl val="0"/>
      </c:catAx>
      <c:valAx>
        <c:axId val="200713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07121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692</c:v>
                </c:pt>
                <c:pt idx="1">
                  <c:v>861</c:v>
                </c:pt>
                <c:pt idx="2">
                  <c:v>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1000</c:v>
                </c:pt>
                <c:pt idx="1">
                  <c:v>1169</c:v>
                </c:pt>
                <c:pt idx="2">
                  <c:v>1664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67200"/>
        <c:axId val="59668736"/>
      </c:barChart>
      <c:catAx>
        <c:axId val="5966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68736"/>
        <c:crosses val="autoZero"/>
        <c:auto val="1"/>
        <c:lblAlgn val="ctr"/>
        <c:lblOffset val="100"/>
        <c:noMultiLvlLbl val="0"/>
      </c:catAx>
      <c:valAx>
        <c:axId val="5966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672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198</c:v>
                </c:pt>
                <c:pt idx="1">
                  <c:v>298</c:v>
                </c:pt>
                <c:pt idx="2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106</c:v>
                </c:pt>
                <c:pt idx="1">
                  <c:v>110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737408"/>
        <c:axId val="146804736"/>
      </c:barChart>
      <c:catAx>
        <c:axId val="1467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804736"/>
        <c:crosses val="autoZero"/>
        <c:auto val="1"/>
        <c:lblAlgn val="ctr"/>
        <c:lblOffset val="100"/>
        <c:noMultiLvlLbl val="0"/>
      </c:catAx>
      <c:valAx>
        <c:axId val="14680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7374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1776</c:v>
                </c:pt>
                <c:pt idx="1">
                  <c:v>1458</c:v>
                </c:pt>
                <c:pt idx="2">
                  <c:v>1289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1337</c:v>
                </c:pt>
                <c:pt idx="1">
                  <c:v>1126</c:v>
                </c:pt>
                <c:pt idx="2">
                  <c:v>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66176"/>
        <c:axId val="146867712"/>
      </c:barChart>
      <c:catAx>
        <c:axId val="14686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67712"/>
        <c:crosses val="autoZero"/>
        <c:auto val="1"/>
        <c:lblAlgn val="ctr"/>
        <c:lblOffset val="100"/>
        <c:noMultiLvlLbl val="0"/>
      </c:catAx>
      <c:valAx>
        <c:axId val="146867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661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</c:v>
                </c:pt>
                <c:pt idx="1">
                  <c:v>52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16.8</c:v>
                </c:pt>
                <c:pt idx="1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54.8</c:v>
                </c:pt>
                <c:pt idx="1">
                  <c:v>48.6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28.4</c:v>
                </c:pt>
                <c:pt idx="1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0170240"/>
        <c:axId val="150275968"/>
      </c:barChart>
      <c:catAx>
        <c:axId val="15017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75968"/>
        <c:crosses val="autoZero"/>
        <c:auto val="1"/>
        <c:lblAlgn val="ctr"/>
        <c:lblOffset val="100"/>
        <c:noMultiLvlLbl val="0"/>
      </c:catAx>
      <c:valAx>
        <c:axId val="1502759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702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14.4</c:v>
                </c:pt>
                <c:pt idx="1">
                  <c:v>13.4</c:v>
                </c:pt>
                <c:pt idx="2">
                  <c:v>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20.399999999999999</c:v>
                </c:pt>
                <c:pt idx="1">
                  <c:v>27.9</c:v>
                </c:pt>
                <c:pt idx="2">
                  <c:v>22.4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65.2</c:v>
                </c:pt>
                <c:pt idx="1">
                  <c:v>58.7</c:v>
                </c:pt>
                <c:pt idx="2">
                  <c:v>62.9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346368"/>
        <c:axId val="150358272"/>
      </c:barChart>
      <c:catAx>
        <c:axId val="15034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358272"/>
        <c:crosses val="autoZero"/>
        <c:auto val="1"/>
        <c:lblAlgn val="ctr"/>
        <c:lblOffset val="100"/>
        <c:noMultiLvlLbl val="0"/>
      </c:catAx>
      <c:valAx>
        <c:axId val="1503582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3463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6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691840"/>
        <c:axId val="150693376"/>
      </c:barChart>
      <c:catAx>
        <c:axId val="150691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693376"/>
        <c:crosses val="autoZero"/>
        <c:auto val="1"/>
        <c:lblAlgn val="ctr"/>
        <c:lblOffset val="100"/>
        <c:noMultiLvlLbl val="0"/>
      </c:catAx>
      <c:valAx>
        <c:axId val="15069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691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519</c:v>
                </c:pt>
                <c:pt idx="1">
                  <c:v>1507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366</c:v>
                </c:pt>
                <c:pt idx="1">
                  <c:v>1152</c:v>
                </c:pt>
                <c:pt idx="2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182336"/>
        <c:axId val="151184896"/>
      </c:barChart>
      <c:catAx>
        <c:axId val="151182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84896"/>
        <c:crosses val="autoZero"/>
        <c:auto val="1"/>
        <c:lblAlgn val="ctr"/>
        <c:lblOffset val="100"/>
        <c:noMultiLvlLbl val="0"/>
      </c:catAx>
      <c:valAx>
        <c:axId val="151184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182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149</c:v>
                </c:pt>
                <c:pt idx="1">
                  <c:v>350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79</c:v>
                </c:pt>
                <c:pt idx="1">
                  <c:v>289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323392"/>
        <c:axId val="151324928"/>
      </c:barChart>
      <c:catAx>
        <c:axId val="151323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324928"/>
        <c:crosses val="autoZero"/>
        <c:auto val="1"/>
        <c:lblAlgn val="ctr"/>
        <c:lblOffset val="100"/>
        <c:noMultiLvlLbl val="0"/>
      </c:catAx>
      <c:valAx>
        <c:axId val="15132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323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3653</c:v>
                </c:pt>
                <c:pt idx="1">
                  <c:v>3397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80192"/>
        <c:axId val="151481728"/>
      </c:barChart>
      <c:catAx>
        <c:axId val="151480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481728"/>
        <c:crosses val="autoZero"/>
        <c:auto val="1"/>
        <c:lblAlgn val="ctr"/>
        <c:lblOffset val="100"/>
        <c:noMultiLvlLbl val="0"/>
      </c:catAx>
      <c:valAx>
        <c:axId val="15148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6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00734592"/>
        <c:axId val="200913664"/>
      </c:barChart>
      <c:catAx>
        <c:axId val="200734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913664"/>
        <c:crosses val="autoZero"/>
        <c:auto val="1"/>
        <c:lblAlgn val="ctr"/>
        <c:lblOffset val="100"/>
        <c:noMultiLvlLbl val="0"/>
      </c:catAx>
      <c:valAx>
        <c:axId val="200913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0734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126</c:v>
                </c:pt>
                <c:pt idx="1">
                  <c:v>125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9312"/>
        <c:axId val="152992000"/>
      </c:barChart>
      <c:catAx>
        <c:axId val="15282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000"/>
        <c:crosses val="autoZero"/>
        <c:auto val="1"/>
        <c:lblAlgn val="ctr"/>
        <c:lblOffset val="100"/>
        <c:noMultiLvlLbl val="0"/>
      </c:catAx>
      <c:valAx>
        <c:axId val="15299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9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50</c:v>
                </c:pt>
                <c:pt idx="1">
                  <c:v>60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37856"/>
        <c:axId val="153339776"/>
      </c:barChart>
      <c:catAx>
        <c:axId val="153337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39776"/>
        <c:crosses val="autoZero"/>
        <c:auto val="1"/>
        <c:lblAlgn val="ctr"/>
        <c:lblOffset val="100"/>
        <c:noMultiLvlLbl val="0"/>
      </c:catAx>
      <c:valAx>
        <c:axId val="1533397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3337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808"/>
        <c:axId val="153504000"/>
      </c:barChart>
      <c:catAx>
        <c:axId val="15346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auto val="1"/>
        <c:lblAlgn val="ctr"/>
        <c:lblOffset val="100"/>
        <c:noMultiLvlLbl val="0"/>
      </c:catAx>
      <c:valAx>
        <c:axId val="15350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54</c:v>
                </c:pt>
                <c:pt idx="1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472"/>
        <c:axId val="153755008"/>
      </c:barChart>
      <c:catAx>
        <c:axId val="153753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5008"/>
        <c:crosses val="autoZero"/>
        <c:auto val="1"/>
        <c:lblAlgn val="ctr"/>
        <c:lblOffset val="100"/>
        <c:noMultiLvlLbl val="0"/>
      </c:catAx>
      <c:valAx>
        <c:axId val="1537550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296.18</c:v>
                </c:pt>
                <c:pt idx="1">
                  <c:v>395.42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53312"/>
        <c:axId val="153892736"/>
      </c:barChart>
      <c:catAx>
        <c:axId val="153853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2736"/>
        <c:crosses val="autoZero"/>
        <c:auto val="1"/>
        <c:lblAlgn val="ctr"/>
        <c:lblOffset val="100"/>
        <c:noMultiLvlLbl val="0"/>
      </c:catAx>
      <c:valAx>
        <c:axId val="1538927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3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27308</c:v>
                </c:pt>
                <c:pt idx="1">
                  <c:v>26776</c:v>
                </c:pt>
                <c:pt idx="2">
                  <c:v>26469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60448"/>
        <c:axId val="153961984"/>
      </c:barChart>
      <c:catAx>
        <c:axId val="15396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1984"/>
        <c:crosses val="autoZero"/>
        <c:auto val="1"/>
        <c:lblAlgn val="ctr"/>
        <c:lblOffset val="100"/>
        <c:noMultiLvlLbl val="0"/>
      </c:catAx>
      <c:valAx>
        <c:axId val="15396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0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2.8</c:v>
                </c:pt>
                <c:pt idx="1">
                  <c:v>0</c:v>
                </c:pt>
                <c:pt idx="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057728"/>
        <c:axId val="154084096"/>
      </c:barChart>
      <c:catAx>
        <c:axId val="1540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096"/>
        <c:crosses val="autoZero"/>
        <c:auto val="1"/>
        <c:lblAlgn val="ctr"/>
        <c:lblOffset val="100"/>
        <c:noMultiLvlLbl val="0"/>
      </c:catAx>
      <c:valAx>
        <c:axId val="15408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7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313856"/>
        <c:axId val="154315392"/>
      </c:barChart>
      <c:catAx>
        <c:axId val="15431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5392"/>
        <c:crosses val="autoZero"/>
        <c:auto val="1"/>
        <c:lblAlgn val="ctr"/>
        <c:lblOffset val="100"/>
        <c:noMultiLvlLbl val="0"/>
      </c:catAx>
      <c:valAx>
        <c:axId val="15431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313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16.785256866372563</c:v>
                </c:pt>
                <c:pt idx="1">
                  <c:v>60.15938522840473</c:v>
                </c:pt>
                <c:pt idx="2">
                  <c:v>23.055357905222714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10</c:v>
                </c:pt>
                <c:pt idx="1">
                  <c:v>18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5087616"/>
        <c:axId val="155127808"/>
      </c:barChart>
      <c:catAx>
        <c:axId val="15508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7808"/>
        <c:crosses val="autoZero"/>
        <c:auto val="1"/>
        <c:lblAlgn val="ctr"/>
        <c:lblOffset val="100"/>
        <c:noMultiLvlLbl val="0"/>
      </c:catAx>
      <c:valAx>
        <c:axId val="155127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5087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519</c:v>
                </c:pt>
                <c:pt idx="1">
                  <c:v>1507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366</c:v>
                </c:pt>
                <c:pt idx="1">
                  <c:v>1152</c:v>
                </c:pt>
                <c:pt idx="2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1090560"/>
        <c:axId val="201092096"/>
      </c:barChart>
      <c:catAx>
        <c:axId val="201090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1092096"/>
        <c:crosses val="autoZero"/>
        <c:auto val="1"/>
        <c:lblAlgn val="ctr"/>
        <c:lblOffset val="100"/>
        <c:noMultiLvlLbl val="0"/>
      </c:catAx>
      <c:valAx>
        <c:axId val="20109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1090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5257856"/>
        <c:axId val="155461120"/>
      </c:barChart>
      <c:catAx>
        <c:axId val="15525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auto val="1"/>
        <c:lblAlgn val="ctr"/>
        <c:lblOffset val="100"/>
        <c:noMultiLvlLbl val="0"/>
      </c:catAx>
      <c:valAx>
        <c:axId val="15546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5257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97.3</c:v>
                </c:pt>
                <c:pt idx="1">
                  <c:v>101.9</c:v>
                </c:pt>
                <c:pt idx="2">
                  <c:v>105.4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103.4</c:v>
                </c:pt>
                <c:pt idx="1">
                  <c:v>101.6</c:v>
                </c:pt>
                <c:pt idx="2">
                  <c:v>100.6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0384"/>
        <c:axId val="155601920"/>
      </c:barChart>
      <c:catAx>
        <c:axId val="155600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920"/>
        <c:crosses val="autoZero"/>
        <c:auto val="1"/>
        <c:lblAlgn val="ctr"/>
        <c:lblOffset val="100"/>
        <c:noMultiLvlLbl val="0"/>
      </c:catAx>
      <c:valAx>
        <c:axId val="1556019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3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744</c:v>
                </c:pt>
                <c:pt idx="1">
                  <c:v>596</c:v>
                </c:pt>
                <c:pt idx="2">
                  <c:v>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79488"/>
        <c:axId val="156574080"/>
      </c:barChart>
      <c:catAx>
        <c:axId val="15647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74080"/>
        <c:crosses val="autoZero"/>
        <c:auto val="1"/>
        <c:lblAlgn val="ctr"/>
        <c:lblOffset val="100"/>
        <c:noMultiLvlLbl val="0"/>
      </c:catAx>
      <c:valAx>
        <c:axId val="15657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9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35</c:v>
                </c:pt>
                <c:pt idx="1">
                  <c:v>42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44</c:v>
                </c:pt>
                <c:pt idx="1">
                  <c:v>44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841472"/>
        <c:axId val="156843008"/>
      </c:barChart>
      <c:catAx>
        <c:axId val="15684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43008"/>
        <c:crosses val="autoZero"/>
        <c:auto val="1"/>
        <c:lblAlgn val="ctr"/>
        <c:lblOffset val="100"/>
        <c:noMultiLvlLbl val="0"/>
      </c:catAx>
      <c:valAx>
        <c:axId val="15684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414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229</c:v>
                </c:pt>
                <c:pt idx="1">
                  <c:v>260</c:v>
                </c:pt>
                <c:pt idx="2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345</c:v>
                </c:pt>
                <c:pt idx="1">
                  <c:v>361</c:v>
                </c:pt>
                <c:pt idx="2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328896"/>
        <c:axId val="157483008"/>
      </c:barChart>
      <c:catAx>
        <c:axId val="15732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83008"/>
        <c:crosses val="autoZero"/>
        <c:auto val="1"/>
        <c:lblAlgn val="ctr"/>
        <c:lblOffset val="100"/>
        <c:noMultiLvlLbl val="0"/>
      </c:catAx>
      <c:valAx>
        <c:axId val="15748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328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2.077700298847303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2.1858545609790809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2.3793937668991032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2.5587021488544184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2.306816564679095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2.3210473886438026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2.7394336132062049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3.0895118827380106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3.3186281485698021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3.7298989611498508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3.9006688487263417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3.890707271951046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4.2521702006546178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4.3959015226981641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3.5007826953180587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2.0392770741425927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1.7347374412978511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1.246620179308382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722688"/>
        <c:axId val="158732672"/>
      </c:barChart>
      <c:catAx>
        <c:axId val="1587226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8732672"/>
        <c:crosses val="autoZero"/>
        <c:auto val="1"/>
        <c:lblAlgn val="ctr"/>
        <c:lblOffset val="100"/>
        <c:noMultiLvlLbl val="0"/>
      </c:catAx>
      <c:valAx>
        <c:axId val="15873267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87226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2.1872776433755514</c:v>
                </c:pt>
                <c:pt idx="1">
                  <c:v>2.3978938380532231</c:v>
                </c:pt>
                <c:pt idx="2">
                  <c:v>2.4121246620179311</c:v>
                </c:pt>
                <c:pt idx="3">
                  <c:v>2.555855984061477</c:v>
                </c:pt>
                <c:pt idx="4">
                  <c:v>2.3182012238508611</c:v>
                </c:pt>
                <c:pt idx="5">
                  <c:v>2.5828945495944216</c:v>
                </c:pt>
                <c:pt idx="6">
                  <c:v>2.890280347232105</c:v>
                </c:pt>
                <c:pt idx="7">
                  <c:v>3.2204354632133199</c:v>
                </c:pt>
                <c:pt idx="8">
                  <c:v>3.2887434182439161</c:v>
                </c:pt>
                <c:pt idx="9">
                  <c:v>3.4580902234239361</c:v>
                </c:pt>
                <c:pt idx="10">
                  <c:v>3.5719368151415964</c:v>
                </c:pt>
                <c:pt idx="11">
                  <c:v>3.6402447701721927</c:v>
                </c:pt>
                <c:pt idx="12">
                  <c:v>3.6701295004980787</c:v>
                </c:pt>
                <c:pt idx="13">
                  <c:v>3.8038992457663299</c:v>
                </c:pt>
                <c:pt idx="14">
                  <c:v>2.9073573359897535</c:v>
                </c:pt>
                <c:pt idx="15">
                  <c:v>1.5340828233954746</c:v>
                </c:pt>
                <c:pt idx="16">
                  <c:v>1.1868507186566102</c:v>
                </c:pt>
                <c:pt idx="17">
                  <c:v>0.70584886864949481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860800"/>
        <c:axId val="159082752"/>
      </c:barChart>
      <c:catAx>
        <c:axId val="1588608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9082752"/>
        <c:crosses val="autoZero"/>
        <c:auto val="1"/>
        <c:lblAlgn val="ctr"/>
        <c:lblOffset val="100"/>
        <c:noMultiLvlLbl val="0"/>
      </c:catAx>
      <c:valAx>
        <c:axId val="15908275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8608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0.15527950310559005</c:v>
                </c:pt>
                <c:pt idx="1">
                  <c:v>0.19714315359872719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0.85245278235517807</c:v>
                </c:pt>
                <c:pt idx="1">
                  <c:v>0.20406045723377031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6.3601216884269229</c:v>
                </c:pt>
                <c:pt idx="1">
                  <c:v>1.7812056860235879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18.078970718722271</c:v>
                </c:pt>
                <c:pt idx="1">
                  <c:v>14.695811572648982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50.402459120294083</c:v>
                </c:pt>
                <c:pt idx="1">
                  <c:v>63.397087815169648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7.3710229433388257</c:v>
                </c:pt>
                <c:pt idx="1">
                  <c:v>6.5264759796631271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16.77969324375713</c:v>
                </c:pt>
                <c:pt idx="1">
                  <c:v>13.198215335662159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710208"/>
        <c:axId val="159924224"/>
      </c:barChart>
      <c:catAx>
        <c:axId val="159710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924224"/>
        <c:crosses val="autoZero"/>
        <c:auto val="1"/>
        <c:lblAlgn val="ctr"/>
        <c:lblOffset val="100"/>
        <c:noMultiLvlLbl val="0"/>
      </c:catAx>
      <c:valAx>
        <c:axId val="159924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102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28.52706299911269</c:v>
                </c:pt>
                <c:pt idx="1">
                  <c:v>24.497630823504998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22.040182532640383</c:v>
                </c:pt>
                <c:pt idx="1">
                  <c:v>30.830422301386918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49.217264545569783</c:v>
                </c:pt>
                <c:pt idx="1">
                  <c:v>44.319164389720889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0.2154899226771454</c:v>
                </c:pt>
                <c:pt idx="1">
                  <c:v>0.35278248538719609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463104"/>
        <c:axId val="160472064"/>
      </c:barChart>
      <c:catAx>
        <c:axId val="160463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472064"/>
        <c:crosses val="autoZero"/>
        <c:auto val="1"/>
        <c:lblAlgn val="ctr"/>
        <c:lblOffset val="100"/>
        <c:noMultiLvlLbl val="0"/>
      </c:catAx>
      <c:valAx>
        <c:axId val="160472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4631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8</c:v>
                </c:pt>
                <c:pt idx="3">
                  <c:v>8</c:v>
                </c:pt>
                <c:pt idx="4">
                  <c:v>6</c:v>
                </c:pt>
                <c:pt idx="5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0</c:v>
                </c:pt>
                <c:pt idx="2">
                  <c:v>15</c:v>
                </c:pt>
                <c:pt idx="3">
                  <c:v>10</c:v>
                </c:pt>
                <c:pt idx="4">
                  <c:v>7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793728"/>
        <c:axId val="160795264"/>
      </c:barChart>
      <c:catAx>
        <c:axId val="160793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795264"/>
        <c:crosses val="autoZero"/>
        <c:auto val="1"/>
        <c:lblAlgn val="ctr"/>
        <c:lblOffset val="100"/>
        <c:noMultiLvlLbl val="0"/>
      </c:catAx>
      <c:valAx>
        <c:axId val="1607952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793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149</c:v>
                </c:pt>
                <c:pt idx="1">
                  <c:v>350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79</c:v>
                </c:pt>
                <c:pt idx="1">
                  <c:v>289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1603328"/>
        <c:axId val="201754880"/>
      </c:barChart>
      <c:catAx>
        <c:axId val="201603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1754880"/>
        <c:crosses val="autoZero"/>
        <c:auto val="1"/>
        <c:lblAlgn val="ctr"/>
        <c:lblOffset val="100"/>
        <c:noMultiLvlLbl val="0"/>
      </c:catAx>
      <c:valAx>
        <c:axId val="20175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1603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0.5</c:v>
                </c:pt>
                <c:pt idx="1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994432"/>
        <c:axId val="160995968"/>
      </c:barChart>
      <c:catAx>
        <c:axId val="16099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995968"/>
        <c:crosses val="autoZero"/>
        <c:auto val="1"/>
        <c:lblAlgn val="ctr"/>
        <c:lblOffset val="100"/>
        <c:noMultiLvlLbl val="0"/>
      </c:catAx>
      <c:valAx>
        <c:axId val="160995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994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63.690702087286532</c:v>
                </c:pt>
                <c:pt idx="2">
                  <c:v>17.459080280592364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36.309297912713475</c:v>
                </c:pt>
                <c:pt idx="2">
                  <c:v>82.54091971940764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1477376"/>
        <c:axId val="161479296"/>
      </c:barChart>
      <c:catAx>
        <c:axId val="161477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479296"/>
        <c:crosses val="autoZero"/>
        <c:auto val="1"/>
        <c:lblAlgn val="ctr"/>
        <c:lblOffset val="100"/>
        <c:noMultiLvlLbl val="0"/>
      </c:catAx>
      <c:valAx>
        <c:axId val="1614792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4773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311</c:v>
                </c:pt>
                <c:pt idx="1">
                  <c:v>279</c:v>
                </c:pt>
                <c:pt idx="2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299</c:v>
                </c:pt>
                <c:pt idx="1">
                  <c:v>287</c:v>
                </c:pt>
                <c:pt idx="2">
                  <c:v>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214272"/>
        <c:axId val="162215808"/>
      </c:barChart>
      <c:catAx>
        <c:axId val="16221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5808"/>
        <c:crosses val="autoZero"/>
        <c:auto val="1"/>
        <c:lblAlgn val="ctr"/>
        <c:lblOffset val="100"/>
        <c:noMultiLvlLbl val="0"/>
      </c:catAx>
      <c:valAx>
        <c:axId val="16221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2214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562</c:v>
                </c:pt>
                <c:pt idx="1">
                  <c:v>716</c:v>
                </c:pt>
                <c:pt idx="2">
                  <c:v>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648</c:v>
                </c:pt>
                <c:pt idx="1">
                  <c:v>747</c:v>
                </c:pt>
                <c:pt idx="2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252288"/>
        <c:axId val="162253824"/>
      </c:barChart>
      <c:catAx>
        <c:axId val="162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3824"/>
        <c:crosses val="autoZero"/>
        <c:auto val="1"/>
        <c:lblAlgn val="ctr"/>
        <c:lblOffset val="100"/>
        <c:noMultiLvlLbl val="0"/>
      </c:catAx>
      <c:valAx>
        <c:axId val="16225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2252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32.392719986642177</c:v>
                </c:pt>
                <c:pt idx="1">
                  <c:v>27.941910596777852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29.587577224912337</c:v>
                </c:pt>
                <c:pt idx="1">
                  <c:v>28.590878148400272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14.342962097178161</c:v>
                </c:pt>
                <c:pt idx="1">
                  <c:v>19.736782391649648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11.554516613791952</c:v>
                </c:pt>
                <c:pt idx="1">
                  <c:v>17.195371000680733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5.994322925363166</c:v>
                </c:pt>
                <c:pt idx="1">
                  <c:v>4.9602904470161109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6.127901152112206</c:v>
                </c:pt>
                <c:pt idx="1">
                  <c:v>1.5747674154753799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4366976"/>
        <c:axId val="164385536"/>
      </c:barChart>
      <c:catAx>
        <c:axId val="164366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385536"/>
        <c:crosses val="autoZero"/>
        <c:auto val="1"/>
        <c:lblAlgn val="ctr"/>
        <c:lblOffset val="100"/>
        <c:noMultiLvlLbl val="0"/>
      </c:catAx>
      <c:valAx>
        <c:axId val="1643855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69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49.93</c:v>
                </c:pt>
                <c:pt idx="1">
                  <c:v>44.27</c:v>
                </c:pt>
                <c:pt idx="2">
                  <c:v>5.22</c:v>
                </c:pt>
                <c:pt idx="3">
                  <c:v>0.48</c:v>
                </c:pt>
                <c:pt idx="4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53.11</c:v>
                </c:pt>
                <c:pt idx="1">
                  <c:v>38.770000000000003</c:v>
                </c:pt>
                <c:pt idx="2">
                  <c:v>7.28</c:v>
                </c:pt>
                <c:pt idx="3">
                  <c:v>0.67</c:v>
                </c:pt>
                <c:pt idx="4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5914496"/>
        <c:axId val="166009472"/>
      </c:barChart>
      <c:catAx>
        <c:axId val="16591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6009472"/>
        <c:crosses val="autoZero"/>
        <c:auto val="1"/>
        <c:lblAlgn val="ctr"/>
        <c:lblOffset val="100"/>
        <c:noMultiLvlLbl val="0"/>
      </c:catAx>
      <c:valAx>
        <c:axId val="166009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9144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63003</c:v>
                </c:pt>
                <c:pt idx="1">
                  <c:v>70437</c:v>
                </c:pt>
                <c:pt idx="2">
                  <c:v>79860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296960"/>
        <c:axId val="167575552"/>
      </c:barChart>
      <c:catAx>
        <c:axId val="16629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7575552"/>
        <c:crosses val="autoZero"/>
        <c:auto val="1"/>
        <c:lblAlgn val="ctr"/>
        <c:lblOffset val="100"/>
        <c:noMultiLvlLbl val="0"/>
      </c:catAx>
      <c:valAx>
        <c:axId val="16757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6296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12839</c:v>
                </c:pt>
                <c:pt idx="1">
                  <c:v>13142</c:v>
                </c:pt>
                <c:pt idx="2">
                  <c:v>13396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13725</c:v>
                </c:pt>
                <c:pt idx="1">
                  <c:v>14014</c:v>
                </c:pt>
                <c:pt idx="2">
                  <c:v>14116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452224"/>
        <c:axId val="186480512"/>
      </c:barChart>
      <c:catAx>
        <c:axId val="18645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512"/>
        <c:crosses val="autoZero"/>
        <c:auto val="1"/>
        <c:lblAlgn val="ctr"/>
        <c:lblOffset val="100"/>
        <c:noMultiLvlLbl val="0"/>
      </c:catAx>
      <c:valAx>
        <c:axId val="18648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53.6</c:v>
                </c:pt>
                <c:pt idx="1">
                  <c:v>14.7</c:v>
                </c:pt>
                <c:pt idx="2">
                  <c:v>0.7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88.311688311688314</c:v>
                </c:pt>
                <c:pt idx="1">
                  <c:v>92.18573046432617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11.688311688311687</c:v>
                </c:pt>
                <c:pt idx="1">
                  <c:v>7.814269535673839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89203200"/>
        <c:axId val="189235968"/>
      </c:barChart>
      <c:catAx>
        <c:axId val="189203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235968"/>
        <c:crosses val="autoZero"/>
        <c:auto val="1"/>
        <c:lblAlgn val="ctr"/>
        <c:lblOffset val="100"/>
        <c:noMultiLvlLbl val="0"/>
      </c:catAx>
      <c:valAx>
        <c:axId val="18923596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20320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3653</c:v>
                </c:pt>
                <c:pt idx="1">
                  <c:v>3397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35200"/>
        <c:axId val="202036736"/>
      </c:barChart>
      <c:catAx>
        <c:axId val="202035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2036736"/>
        <c:crosses val="autoZero"/>
        <c:auto val="1"/>
        <c:lblAlgn val="ctr"/>
        <c:lblOffset val="100"/>
        <c:noMultiLvlLbl val="0"/>
      </c:catAx>
      <c:valAx>
        <c:axId val="202036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35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352960"/>
        <c:axId val="189367040"/>
      </c:barChart>
      <c:catAx>
        <c:axId val="18935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67040"/>
        <c:crosses val="autoZero"/>
        <c:auto val="1"/>
        <c:lblAlgn val="ctr"/>
        <c:lblOffset val="100"/>
        <c:noMultiLvlLbl val="0"/>
      </c:catAx>
      <c:valAx>
        <c:axId val="18936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2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</c:v>
                </c:pt>
                <c:pt idx="1">
                  <c:v>18.3</c:v>
                </c:pt>
                <c:pt idx="2">
                  <c:v>14.2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462016"/>
        <c:axId val="189463552"/>
      </c:barChart>
      <c:catAx>
        <c:axId val="18946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552"/>
        <c:crosses val="autoZero"/>
        <c:auto val="1"/>
        <c:lblAlgn val="ctr"/>
        <c:lblOffset val="100"/>
        <c:noMultiLvlLbl val="0"/>
      </c:catAx>
      <c:valAx>
        <c:axId val="189463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3.22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3.34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707008"/>
        <c:axId val="189709312"/>
      </c:barChart>
      <c:catAx>
        <c:axId val="18970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9312"/>
        <c:crosses val="autoZero"/>
        <c:auto val="1"/>
        <c:lblAlgn val="ctr"/>
        <c:lblOffset val="100"/>
        <c:noMultiLvlLbl val="0"/>
      </c:catAx>
      <c:valAx>
        <c:axId val="18970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97070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30570</c:v>
                </c:pt>
                <c:pt idx="1">
                  <c:v>40616</c:v>
                </c:pt>
                <c:pt idx="2">
                  <c:v>23558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2912</c:v>
                </c:pt>
                <c:pt idx="1">
                  <c:v>9662</c:v>
                </c:pt>
                <c:pt idx="2">
                  <c:v>15100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6480"/>
        <c:axId val="189958016"/>
      </c:barChart>
      <c:catAx>
        <c:axId val="189956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8016"/>
        <c:crosses val="autoZero"/>
        <c:auto val="1"/>
        <c:lblAlgn val="ctr"/>
        <c:lblOffset val="100"/>
        <c:noMultiLvlLbl val="0"/>
      </c:catAx>
      <c:valAx>
        <c:axId val="1899580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956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104759</c:v>
                </c:pt>
                <c:pt idx="1">
                  <c:v>121381</c:v>
                </c:pt>
                <c:pt idx="2">
                  <c:v>56380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6045</c:v>
                </c:pt>
                <c:pt idx="1">
                  <c:v>15815</c:v>
                </c:pt>
                <c:pt idx="2">
                  <c:v>24115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30048"/>
        <c:axId val="190148992"/>
      </c:barChart>
      <c:catAx>
        <c:axId val="190130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148992"/>
        <c:crosses val="autoZero"/>
        <c:auto val="1"/>
        <c:lblAlgn val="ctr"/>
        <c:lblOffset val="100"/>
        <c:noMultiLvlLbl val="0"/>
      </c:catAx>
      <c:valAx>
        <c:axId val="1901489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0130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3.4</c:v>
                </c:pt>
                <c:pt idx="1">
                  <c:v>3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2.1</c:v>
                </c:pt>
                <c:pt idx="1">
                  <c:v>1.6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0310272"/>
        <c:axId val="190427136"/>
      </c:barChart>
      <c:catAx>
        <c:axId val="19031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427136"/>
        <c:crosses val="autoZero"/>
        <c:auto val="1"/>
        <c:lblAlgn val="ctr"/>
        <c:lblOffset val="100"/>
        <c:noMultiLvlLbl val="0"/>
      </c:catAx>
      <c:valAx>
        <c:axId val="1904271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0310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34.6</c:v>
                </c:pt>
                <c:pt idx="1">
                  <c:v>35.9</c:v>
                </c:pt>
                <c:pt idx="2">
                  <c:v>36.9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39.299999999999997</c:v>
                </c:pt>
                <c:pt idx="1">
                  <c:v>40.700000000000003</c:v>
                </c:pt>
                <c:pt idx="2">
                  <c:v>41.6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0657664"/>
        <c:axId val="190659584"/>
      </c:barChart>
      <c:catAx>
        <c:axId val="19065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659584"/>
        <c:crosses val="autoZero"/>
        <c:auto val="1"/>
        <c:lblAlgn val="ctr"/>
        <c:lblOffset val="100"/>
        <c:noMultiLvlLbl val="0"/>
      </c:catAx>
      <c:valAx>
        <c:axId val="190659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657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9647.43</c:v>
                </c:pt>
                <c:pt idx="1">
                  <c:v>16133.01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992768"/>
        <c:axId val="190995072"/>
      </c:barChart>
      <c:catAx>
        <c:axId val="190992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995072"/>
        <c:crosses val="autoZero"/>
        <c:auto val="1"/>
        <c:lblAlgn val="ctr"/>
        <c:lblOffset val="100"/>
        <c:noMultiLvlLbl val="0"/>
      </c:catAx>
      <c:valAx>
        <c:axId val="190995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992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57</c:v>
                </c:pt>
                <c:pt idx="1">
                  <c:v>49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49</c:v>
                </c:pt>
                <c:pt idx="1">
                  <c:v>39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373312"/>
        <c:axId val="191375616"/>
      </c:barChart>
      <c:catAx>
        <c:axId val="19137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1375616"/>
        <c:crosses val="autoZero"/>
        <c:auto val="1"/>
        <c:lblAlgn val="ctr"/>
        <c:lblOffset val="100"/>
        <c:noMultiLvlLbl val="0"/>
      </c:catAx>
      <c:valAx>
        <c:axId val="19137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13733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36307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33963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66663</v>
      </c>
      <c r="C4" s="35">
        <v>32212</v>
      </c>
      <c r="D4" s="63">
        <v>34451</v>
      </c>
      <c r="E4" s="211"/>
    </row>
    <row r="5" spans="1:5" ht="30" x14ac:dyDescent="0.25">
      <c r="A5" s="201" t="s">
        <v>716</v>
      </c>
      <c r="B5" s="72">
        <v>71866</v>
      </c>
      <c r="C5" s="61">
        <v>34567</v>
      </c>
      <c r="D5" s="111">
        <v>37299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12496</v>
      </c>
      <c r="C4" s="71">
        <v>15515</v>
      </c>
    </row>
    <row r="5" spans="1:6" x14ac:dyDescent="0.25">
      <c r="A5" s="286" t="s">
        <v>719</v>
      </c>
      <c r="B5" s="214">
        <v>3128</v>
      </c>
      <c r="C5" s="214">
        <v>3416</v>
      </c>
    </row>
    <row r="6" spans="1:6" x14ac:dyDescent="0.25">
      <c r="A6" s="286" t="s">
        <v>720</v>
      </c>
      <c r="B6" s="214">
        <v>5221</v>
      </c>
      <c r="C6" s="214">
        <v>5316</v>
      </c>
    </row>
    <row r="7" spans="1:6" x14ac:dyDescent="0.25">
      <c r="A7" s="286" t="s">
        <v>721</v>
      </c>
      <c r="B7" s="214">
        <v>9966</v>
      </c>
      <c r="C7" s="214">
        <v>8117</v>
      </c>
    </row>
    <row r="8" spans="1:6" x14ac:dyDescent="0.25">
      <c r="A8" s="286" t="s">
        <v>722</v>
      </c>
      <c r="B8" s="214">
        <v>38</v>
      </c>
      <c r="C8" s="214">
        <v>177</v>
      </c>
    </row>
    <row r="9" spans="1:6" x14ac:dyDescent="0.25">
      <c r="A9" s="286" t="s">
        <v>723</v>
      </c>
      <c r="B9" s="214">
        <v>3897</v>
      </c>
      <c r="C9" s="214">
        <v>3403</v>
      </c>
    </row>
    <row r="10" spans="1:6" ht="30" x14ac:dyDescent="0.25">
      <c r="A10" s="293" t="s">
        <v>724</v>
      </c>
      <c r="B10" s="214">
        <v>4533</v>
      </c>
      <c r="C10" s="214">
        <v>444</v>
      </c>
    </row>
    <row r="11" spans="1:6" x14ac:dyDescent="0.25">
      <c r="A11" s="286" t="s">
        <v>887</v>
      </c>
      <c r="B11" s="214">
        <v>887</v>
      </c>
      <c r="C11" s="214">
        <v>1486</v>
      </c>
    </row>
    <row r="12" spans="1:6" x14ac:dyDescent="0.25">
      <c r="A12" s="294" t="s">
        <v>16</v>
      </c>
      <c r="B12" s="1">
        <f>SUM(B4:B11)</f>
        <v>40166</v>
      </c>
      <c r="C12" s="1">
        <f>SUM(C4:C11)</f>
        <v>37874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13422</v>
      </c>
      <c r="C19" s="71">
        <v>14250</v>
      </c>
    </row>
    <row r="20" spans="1:3" x14ac:dyDescent="0.25">
      <c r="A20" s="286" t="s">
        <v>719</v>
      </c>
      <c r="B20" s="214">
        <v>1508</v>
      </c>
      <c r="C20" s="214">
        <v>1900</v>
      </c>
    </row>
    <row r="21" spans="1:3" x14ac:dyDescent="0.25">
      <c r="A21" s="286" t="s">
        <v>720</v>
      </c>
      <c r="B21" s="214">
        <v>4628</v>
      </c>
      <c r="C21" s="214">
        <v>4900</v>
      </c>
    </row>
    <row r="22" spans="1:3" x14ac:dyDescent="0.25">
      <c r="A22" s="286" t="s">
        <v>721</v>
      </c>
      <c r="B22" s="214">
        <v>10200</v>
      </c>
      <c r="C22" s="214">
        <v>8214</v>
      </c>
    </row>
    <row r="23" spans="1:3" x14ac:dyDescent="0.25">
      <c r="A23" s="286" t="s">
        <v>722</v>
      </c>
      <c r="B23" s="214">
        <v>58</v>
      </c>
      <c r="C23" s="214">
        <v>137</v>
      </c>
    </row>
    <row r="24" spans="1:3" x14ac:dyDescent="0.25">
      <c r="A24" s="286" t="s">
        <v>723</v>
      </c>
      <c r="B24" s="214">
        <v>2871</v>
      </c>
      <c r="C24" s="214">
        <v>2386</v>
      </c>
    </row>
    <row r="25" spans="1:3" ht="30" x14ac:dyDescent="0.25">
      <c r="A25" s="293" t="s">
        <v>724</v>
      </c>
      <c r="B25" s="214">
        <v>2687</v>
      </c>
      <c r="C25" s="214">
        <v>374</v>
      </c>
    </row>
    <row r="26" spans="1:3" x14ac:dyDescent="0.25">
      <c r="A26" s="286" t="s">
        <v>887</v>
      </c>
      <c r="B26" s="214">
        <v>810</v>
      </c>
      <c r="C26" s="214">
        <v>1652</v>
      </c>
    </row>
    <row r="27" spans="1:3" x14ac:dyDescent="0.25">
      <c r="A27" s="294" t="s">
        <v>16</v>
      </c>
      <c r="B27" s="1">
        <f>SUM(B19:B26)</f>
        <v>36184</v>
      </c>
      <c r="C27" s="1">
        <f>SUM(C19:C26)</f>
        <v>33813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76.33</v>
      </c>
      <c r="C4" s="1018">
        <v>74</v>
      </c>
      <c r="D4" s="1018">
        <v>78.650000000000006</v>
      </c>
      <c r="E4" s="1019">
        <v>108</v>
      </c>
      <c r="F4" s="1019">
        <v>162.80000000000001</v>
      </c>
      <c r="G4" s="1020">
        <v>44.7</v>
      </c>
      <c r="H4" s="1021">
        <v>43.4</v>
      </c>
      <c r="I4" s="1022">
        <v>46</v>
      </c>
      <c r="J4" s="1019">
        <v>18</v>
      </c>
    </row>
    <row r="5" spans="1:12" x14ac:dyDescent="0.25">
      <c r="A5" s="498">
        <v>2021</v>
      </c>
      <c r="B5" s="757">
        <v>75.39</v>
      </c>
      <c r="C5" s="758">
        <v>72.61</v>
      </c>
      <c r="D5" s="758">
        <v>78.23</v>
      </c>
      <c r="E5" s="1023">
        <v>107</v>
      </c>
      <c r="F5" s="1023">
        <v>163.6</v>
      </c>
      <c r="G5" s="1024">
        <v>44.8</v>
      </c>
      <c r="H5" s="1025">
        <v>43.5</v>
      </c>
      <c r="I5" s="1026">
        <v>46.1</v>
      </c>
      <c r="J5" s="1023">
        <v>18.3</v>
      </c>
    </row>
    <row r="6" spans="1:12" x14ac:dyDescent="0.25">
      <c r="A6" s="499">
        <v>2022</v>
      </c>
      <c r="B6" s="1011">
        <v>75.36</v>
      </c>
      <c r="C6" s="1012">
        <v>72.3</v>
      </c>
      <c r="D6" s="1012">
        <v>78.55</v>
      </c>
      <c r="E6" s="1013">
        <v>105</v>
      </c>
      <c r="F6" s="1013">
        <v>165.2</v>
      </c>
      <c r="G6" s="1014">
        <v>45</v>
      </c>
      <c r="H6" s="1015">
        <v>43.7</v>
      </c>
      <c r="I6" s="1016">
        <v>46.3</v>
      </c>
      <c r="J6" s="1013">
        <v>14.2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18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18.3</v>
      </c>
    </row>
    <row r="13" spans="1:12" x14ac:dyDescent="0.25">
      <c r="A13" s="633">
        <f t="shared" si="0"/>
        <v>2022</v>
      </c>
      <c r="B13" s="627">
        <f t="shared" si="1"/>
        <v>14.2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24131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27511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39.200000000000003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79860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2377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37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23864</v>
      </c>
      <c r="C5" s="70">
        <v>26564</v>
      </c>
      <c r="D5" s="55">
        <v>13725</v>
      </c>
      <c r="E5" s="110">
        <v>12839</v>
      </c>
      <c r="F5" s="55">
        <v>36.799999999999997</v>
      </c>
      <c r="G5" s="55">
        <v>39.299999999999997</v>
      </c>
      <c r="H5" s="110">
        <v>34.6</v>
      </c>
      <c r="I5" s="55"/>
      <c r="J5" s="70"/>
      <c r="K5" s="55"/>
      <c r="L5" s="55"/>
      <c r="M5" s="71">
        <v>53</v>
      </c>
      <c r="N5" s="71">
        <v>49</v>
      </c>
      <c r="O5" s="71">
        <v>57</v>
      </c>
    </row>
    <row r="6" spans="1:16" x14ac:dyDescent="0.25">
      <c r="A6" s="215">
        <v>2021</v>
      </c>
      <c r="B6" s="212">
        <v>24051</v>
      </c>
      <c r="C6" s="212">
        <v>27156</v>
      </c>
      <c r="D6" s="58">
        <v>14014</v>
      </c>
      <c r="E6" s="160">
        <v>13142</v>
      </c>
      <c r="F6" s="58">
        <v>38.200000000000003</v>
      </c>
      <c r="G6" s="58">
        <v>40.700000000000003</v>
      </c>
      <c r="H6" s="160">
        <v>35.9</v>
      </c>
      <c r="I6" s="58">
        <v>63003</v>
      </c>
      <c r="J6" s="212">
        <v>3113</v>
      </c>
      <c r="K6" s="58">
        <v>1337</v>
      </c>
      <c r="L6" s="58">
        <v>1776</v>
      </c>
      <c r="M6" s="214">
        <v>44</v>
      </c>
      <c r="N6" s="214">
        <v>39</v>
      </c>
      <c r="O6" s="214">
        <v>49</v>
      </c>
    </row>
    <row r="7" spans="1:16" x14ac:dyDescent="0.25">
      <c r="A7" s="229">
        <v>2022</v>
      </c>
      <c r="B7" s="167">
        <v>24131</v>
      </c>
      <c r="C7" s="167">
        <v>27511</v>
      </c>
      <c r="D7" s="94">
        <v>14116</v>
      </c>
      <c r="E7" s="169">
        <v>13396</v>
      </c>
      <c r="F7" s="94">
        <v>39.200000000000003</v>
      </c>
      <c r="G7" s="58">
        <v>41.6</v>
      </c>
      <c r="H7" s="160">
        <v>36.9</v>
      </c>
      <c r="I7" s="94">
        <v>70437</v>
      </c>
      <c r="J7" s="167">
        <v>2584</v>
      </c>
      <c r="K7" s="94">
        <v>1126</v>
      </c>
      <c r="L7" s="94">
        <v>1458</v>
      </c>
      <c r="M7" s="214">
        <v>37</v>
      </c>
      <c r="N7" s="214">
        <v>33</v>
      </c>
      <c r="O7" s="214">
        <v>40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79860</v>
      </c>
      <c r="J8" s="1072">
        <v>2377</v>
      </c>
      <c r="K8" s="1073">
        <v>1088</v>
      </c>
      <c r="L8" s="1073">
        <v>1289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63003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70437</v>
      </c>
      <c r="F14" s="514">
        <f>A5</f>
        <v>2020</v>
      </c>
      <c r="G14" s="310">
        <f>IF(ISBLANK(E5),"",E5)</f>
        <v>12839</v>
      </c>
      <c r="H14" s="310">
        <f>IF(ISBLANK(D5),"",D5)</f>
        <v>13725</v>
      </c>
      <c r="K14" s="514">
        <f>A6</f>
        <v>2021</v>
      </c>
      <c r="L14" s="310">
        <f>IF(ISBLANK(L6),"",L6)</f>
        <v>1776</v>
      </c>
      <c r="M14" s="310">
        <f>IF(ISBLANK(K6),"",K6)</f>
        <v>1337</v>
      </c>
    </row>
    <row r="15" spans="1:16" x14ac:dyDescent="0.25">
      <c r="A15" s="481">
        <f>A8</f>
        <v>2023</v>
      </c>
      <c r="B15" s="311">
        <f t="shared" si="0"/>
        <v>79860</v>
      </c>
      <c r="F15" s="486">
        <f t="shared" ref="F15:F16" si="1">A6</f>
        <v>2021</v>
      </c>
      <c r="G15" s="479">
        <f t="shared" ref="G15:G16" si="2">IF(ISBLANK(E6),"",E6)</f>
        <v>13142</v>
      </c>
      <c r="H15" s="479">
        <f t="shared" ref="H15:H16" si="3">IF(ISBLANK(D6),"",D6)</f>
        <v>14014</v>
      </c>
      <c r="K15" s="486">
        <f>A7</f>
        <v>2022</v>
      </c>
      <c r="L15" s="479">
        <f t="shared" ref="L15:L16" si="4">IF(ISBLANK(L7),"",L7)</f>
        <v>1458</v>
      </c>
      <c r="M15" s="479">
        <f t="shared" ref="M15:M16" si="5">IF(ISBLANK(K7),"",K7)</f>
        <v>1126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13396</v>
      </c>
      <c r="H16" s="311">
        <f t="shared" si="3"/>
        <v>14116</v>
      </c>
      <c r="K16" s="481">
        <f>A8</f>
        <v>2023</v>
      </c>
      <c r="L16" s="311">
        <f t="shared" si="4"/>
        <v>1289</v>
      </c>
      <c r="M16" s="311">
        <f t="shared" si="5"/>
        <v>1088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23864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24051</v>
      </c>
      <c r="C21" s="373"/>
      <c r="D21" s="197"/>
      <c r="F21" s="514">
        <f>A5</f>
        <v>2020</v>
      </c>
      <c r="G21" s="310">
        <f>IF(ISBLANK(E5),"",E5)</f>
        <v>12839</v>
      </c>
      <c r="H21" s="310">
        <f>IF(ISBLANK(D5),"",D5)</f>
        <v>13725</v>
      </c>
      <c r="K21" s="514">
        <f>A6</f>
        <v>2021</v>
      </c>
      <c r="L21" s="310">
        <f>IF(ISBLANK(L6),"",L6)</f>
        <v>1776</v>
      </c>
      <c r="M21" s="310">
        <f>IF(ISBLANK(K6),"",K6)</f>
        <v>1337</v>
      </c>
    </row>
    <row r="22" spans="1:15" x14ac:dyDescent="0.25">
      <c r="A22" s="481">
        <f t="shared" si="6"/>
        <v>2022</v>
      </c>
      <c r="B22" s="311">
        <f t="shared" si="7"/>
        <v>24131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13142</v>
      </c>
      <c r="H22" s="479">
        <f t="shared" ref="H22:H23" si="10">IF(ISBLANK(D6),"",D6)</f>
        <v>14014</v>
      </c>
      <c r="K22" s="486">
        <f>A7</f>
        <v>2022</v>
      </c>
      <c r="L22" s="479">
        <f>IF(ISBLANK(L7),"",L7)</f>
        <v>1458</v>
      </c>
      <c r="M22" s="479">
        <f>IF(ISBLANK(K7),"",K7)</f>
        <v>1126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13396</v>
      </c>
      <c r="H23" s="311">
        <f t="shared" si="10"/>
        <v>14116</v>
      </c>
      <c r="K23" s="481">
        <f>A8</f>
        <v>2023</v>
      </c>
      <c r="L23" s="311">
        <f>IF(ISBLANK(L8),"",L8)</f>
        <v>1289</v>
      </c>
      <c r="M23" s="311">
        <f>IF(ISBLANK(K8),"",K8)</f>
        <v>1088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23864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24051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24131</v>
      </c>
      <c r="C28" s="373"/>
      <c r="D28" s="197"/>
      <c r="F28" s="514">
        <f>A5</f>
        <v>2020</v>
      </c>
      <c r="G28" s="310">
        <f>IF(ISBLANK(H5),"",H5)</f>
        <v>34.6</v>
      </c>
      <c r="H28" s="310">
        <f>IF(ISBLANK(G5),"",G5)</f>
        <v>39.299999999999997</v>
      </c>
      <c r="K28" s="514">
        <f>A5</f>
        <v>2020</v>
      </c>
      <c r="L28" s="310">
        <f>IF(ISBLANK(O5),"",O5)</f>
        <v>57</v>
      </c>
      <c r="M28" s="310">
        <f>IF(ISBLANK(N5),"",N5)</f>
        <v>49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35.9</v>
      </c>
      <c r="H29" s="479">
        <f t="shared" ref="H29:H30" si="15">IF(ISBLANK(G6),"",G6)</f>
        <v>40.700000000000003</v>
      </c>
      <c r="K29" s="486">
        <f t="shared" ref="K29:K30" si="16">A6</f>
        <v>2021</v>
      </c>
      <c r="L29" s="479">
        <f t="shared" ref="L29:L30" si="17">IF(ISBLANK(O6),"",O6)</f>
        <v>49</v>
      </c>
      <c r="M29" s="479">
        <f t="shared" ref="M29:M30" si="18">IF(ISBLANK(N6),"",N6)</f>
        <v>39</v>
      </c>
    </row>
    <row r="30" spans="1:15" x14ac:dyDescent="0.25">
      <c r="F30" s="481">
        <f t="shared" si="13"/>
        <v>2022</v>
      </c>
      <c r="G30" s="311">
        <f t="shared" si="14"/>
        <v>36.9</v>
      </c>
      <c r="H30" s="311">
        <f t="shared" si="15"/>
        <v>41.6</v>
      </c>
      <c r="K30" s="481">
        <f t="shared" si="16"/>
        <v>2022</v>
      </c>
      <c r="L30" s="311">
        <f t="shared" si="17"/>
        <v>40</v>
      </c>
      <c r="M30" s="311">
        <f t="shared" si="18"/>
        <v>33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34.6</v>
      </c>
      <c r="H35" s="310">
        <f>IF(ISBLANK(G5),"",G5)</f>
        <v>39.299999999999997</v>
      </c>
      <c r="K35" s="514">
        <f>A5</f>
        <v>2020</v>
      </c>
      <c r="L35" s="310">
        <f>IF(ISBLANK(O5),"",O5)</f>
        <v>57</v>
      </c>
      <c r="M35" s="310">
        <f>IF(ISBLANK(N5),"",N5)</f>
        <v>49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35.9</v>
      </c>
      <c r="H36" s="479">
        <f t="shared" ref="H36:H37" si="21">IF(ISBLANK(G6),"",G6)</f>
        <v>40.700000000000003</v>
      </c>
      <c r="K36" s="486">
        <f t="shared" ref="K36:K37" si="22">A6</f>
        <v>2021</v>
      </c>
      <c r="L36" s="479">
        <f t="shared" ref="L36:L37" si="23">IF(ISBLANK(O6),"",O6)</f>
        <v>49</v>
      </c>
      <c r="M36" s="479">
        <f t="shared" ref="M36:M37" si="24">IF(ISBLANK(N6),"",N6)</f>
        <v>39</v>
      </c>
    </row>
    <row r="37" spans="6:15" x14ac:dyDescent="0.25">
      <c r="F37" s="481">
        <f t="shared" si="19"/>
        <v>2022</v>
      </c>
      <c r="G37" s="311">
        <f t="shared" si="20"/>
        <v>36.9</v>
      </c>
      <c r="H37" s="311">
        <f t="shared" si="21"/>
        <v>41.6</v>
      </c>
      <c r="K37" s="481">
        <f t="shared" si="22"/>
        <v>2022</v>
      </c>
      <c r="L37" s="311">
        <f t="shared" si="23"/>
        <v>40</v>
      </c>
      <c r="M37" s="311">
        <f t="shared" si="24"/>
        <v>33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17.3</v>
      </c>
      <c r="C6" s="35">
        <v>17.3</v>
      </c>
      <c r="D6" s="63">
        <v>17.2</v>
      </c>
      <c r="E6" s="35">
        <v>53.8</v>
      </c>
      <c r="F6" s="35">
        <v>49.8</v>
      </c>
      <c r="G6" s="35">
        <v>56.9</v>
      </c>
      <c r="H6" s="292">
        <v>28.9</v>
      </c>
      <c r="I6" s="35">
        <v>32.9</v>
      </c>
      <c r="J6" s="63">
        <v>25.9</v>
      </c>
      <c r="M6" s="127" t="s">
        <v>16</v>
      </c>
      <c r="N6" s="935">
        <f>IF(ISBLANK(B8),"",B8)</f>
        <v>18</v>
      </c>
      <c r="O6" s="935">
        <f>IF(ISBLANK(E8),"",E8)</f>
        <v>52</v>
      </c>
      <c r="P6" s="128">
        <f>IF(ISBLANK(H8),"",H8)</f>
        <v>30</v>
      </c>
    </row>
    <row r="7" spans="1:19" x14ac:dyDescent="0.25">
      <c r="A7" s="286">
        <v>2022</v>
      </c>
      <c r="B7" s="167">
        <v>17.8</v>
      </c>
      <c r="C7" s="94">
        <v>17.600000000000001</v>
      </c>
      <c r="D7" s="169">
        <v>18</v>
      </c>
      <c r="E7" s="94">
        <v>52.2</v>
      </c>
      <c r="F7" s="94">
        <v>48.4</v>
      </c>
      <c r="G7" s="94">
        <v>55.1</v>
      </c>
      <c r="H7" s="167">
        <v>30</v>
      </c>
      <c r="I7" s="94">
        <v>34</v>
      </c>
      <c r="J7" s="169">
        <v>26.9</v>
      </c>
    </row>
    <row r="8" spans="1:19" x14ac:dyDescent="0.25">
      <c r="A8" s="218">
        <v>2023</v>
      </c>
      <c r="B8" s="167">
        <v>18</v>
      </c>
      <c r="C8" s="94">
        <v>19.5</v>
      </c>
      <c r="D8" s="169">
        <v>16.8</v>
      </c>
      <c r="E8" s="94">
        <v>52</v>
      </c>
      <c r="F8" s="94">
        <v>48.6</v>
      </c>
      <c r="G8" s="94">
        <v>54.8</v>
      </c>
      <c r="H8" s="167">
        <v>30</v>
      </c>
      <c r="I8" s="94">
        <v>31.9</v>
      </c>
      <c r="J8" s="169">
        <v>28.4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16.8</v>
      </c>
      <c r="O12" s="936">
        <f>IF(ISBLANK(G8),"",G8)</f>
        <v>54.8</v>
      </c>
      <c r="P12" s="938">
        <f>IF(ISBLANK(J8),"",J8)</f>
        <v>28.4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19.5</v>
      </c>
      <c r="O13" s="937">
        <f>IF(ISBLANK(F8),"",F8)</f>
        <v>48.6</v>
      </c>
      <c r="P13" s="939">
        <f>IF(ISBLANK(I8),"",I8)</f>
        <v>31.9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</v>
      </c>
      <c r="O20" s="935">
        <f>IF(ISBLANK(E8),"",E8)</f>
        <v>52</v>
      </c>
      <c r="P20" s="940">
        <f>IF(ISBLANK(H8),"",H8)</f>
        <v>30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16.8</v>
      </c>
      <c r="O24" s="936">
        <f>IF(ISBLANK(G8),"",G8)</f>
        <v>54.8</v>
      </c>
      <c r="P24" s="938">
        <f>IF(ISBLANK(J8),"",J8)</f>
        <v>28.4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19.5</v>
      </c>
      <c r="O25" s="937">
        <f>IF(ISBLANK(F8),"",F8)</f>
        <v>48.6</v>
      </c>
      <c r="P25" s="939">
        <f>IF(ISBLANK(I8),"",I8)</f>
        <v>31.9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3927358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55890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3947978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56183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17706425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251977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888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40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3707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238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471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1215935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57.3</v>
      </c>
      <c r="E20" s="600">
        <v>55.3</v>
      </c>
      <c r="F20" s="600">
        <v>53.6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14.1</v>
      </c>
      <c r="E21" s="751">
        <v>14.4</v>
      </c>
      <c r="F21" s="751">
        <v>14.7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3.4</v>
      </c>
      <c r="E22" s="752">
        <v>0.8</v>
      </c>
      <c r="F22" s="752">
        <v>0.7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53.6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14.7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31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53.6</v>
      </c>
      <c r="C30" s="204" t="s">
        <v>493</v>
      </c>
    </row>
    <row r="31" spans="1:11" x14ac:dyDescent="0.25">
      <c r="A31" s="698" t="s">
        <v>1430</v>
      </c>
      <c r="B31" s="734">
        <f>F21</f>
        <v>14.7</v>
      </c>
    </row>
    <row r="32" spans="1:11" x14ac:dyDescent="0.25">
      <c r="A32" s="698" t="s">
        <v>1431</v>
      </c>
      <c r="B32" s="734">
        <f>F22</f>
        <v>0.7</v>
      </c>
    </row>
    <row r="33" spans="1:2" x14ac:dyDescent="0.25">
      <c r="A33" s="699" t="s">
        <v>1432</v>
      </c>
      <c r="B33" s="732">
        <f>100-(B30+B31+B32)</f>
        <v>31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847</v>
      </c>
      <c r="C4" s="71">
        <v>35</v>
      </c>
      <c r="D4" s="71">
        <v>44</v>
      </c>
      <c r="G4" s="217">
        <f>A4</f>
        <v>2021</v>
      </c>
      <c r="H4" s="289">
        <f>IF(ISBLANK(C4),"",C4)</f>
        <v>35</v>
      </c>
      <c r="I4" s="289">
        <f>IF(ISBLANK(D4),"",D4)</f>
        <v>44</v>
      </c>
    </row>
    <row r="5" spans="1:9" x14ac:dyDescent="0.25">
      <c r="A5" s="286">
        <v>2022</v>
      </c>
      <c r="B5" s="214">
        <v>908</v>
      </c>
      <c r="C5" s="214">
        <v>42</v>
      </c>
      <c r="D5" s="214">
        <v>44</v>
      </c>
      <c r="G5" s="286">
        <f t="shared" ref="G5:G6" si="0">A5</f>
        <v>2022</v>
      </c>
      <c r="H5" s="290">
        <f t="shared" ref="H5:H6" si="1">IF(ISBLANK(C5),"",C5)</f>
        <v>42</v>
      </c>
      <c r="I5" s="290">
        <f t="shared" ref="I5:I6" si="2">IF(ISBLANK(D5),"",D5)</f>
        <v>44</v>
      </c>
    </row>
    <row r="6" spans="1:9" x14ac:dyDescent="0.25">
      <c r="A6" s="218">
        <v>2023</v>
      </c>
      <c r="B6" s="168">
        <v>888</v>
      </c>
      <c r="C6" s="168">
        <v>48</v>
      </c>
      <c r="D6" s="168">
        <v>40</v>
      </c>
      <c r="G6" s="219">
        <f t="shared" si="0"/>
        <v>2023</v>
      </c>
      <c r="H6" s="291">
        <f t="shared" si="1"/>
        <v>48</v>
      </c>
      <c r="I6" s="291">
        <f t="shared" si="2"/>
        <v>40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35</v>
      </c>
      <c r="I12" s="289">
        <f>IF(ISBLANK(D4),"",D4)</f>
        <v>44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42</v>
      </c>
      <c r="I13" s="290">
        <f t="shared" si="4"/>
        <v>44</v>
      </c>
    </row>
    <row r="14" spans="1:9" x14ac:dyDescent="0.25">
      <c r="G14" s="219">
        <f t="shared" si="3"/>
        <v>2023</v>
      </c>
      <c r="H14" s="291">
        <f t="shared" ref="H14:I14" si="5">IF(ISBLANK(C6),"",C6)</f>
        <v>48</v>
      </c>
      <c r="I14" s="291">
        <f t="shared" si="5"/>
        <v>40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3089</v>
      </c>
      <c r="C23" s="71">
        <v>229</v>
      </c>
      <c r="D23" s="71">
        <v>345</v>
      </c>
      <c r="G23" s="217">
        <f>A23</f>
        <v>2021</v>
      </c>
      <c r="H23" s="289">
        <f>IF(ISBLANK(C23),"",C23)</f>
        <v>229</v>
      </c>
      <c r="I23" s="289">
        <f>IF(ISBLANK(D23),"",D23)</f>
        <v>345</v>
      </c>
    </row>
    <row r="24" spans="1:13" x14ac:dyDescent="0.25">
      <c r="A24" s="286">
        <v>2022</v>
      </c>
      <c r="B24" s="214">
        <v>3175</v>
      </c>
      <c r="C24" s="214">
        <v>260</v>
      </c>
      <c r="D24" s="214">
        <v>361</v>
      </c>
      <c r="G24" s="286">
        <f t="shared" ref="G24:G25" si="6">A24</f>
        <v>2022</v>
      </c>
      <c r="H24" s="290">
        <f t="shared" ref="H24:H25" si="7">IF(ISBLANK(C24),"",C24)</f>
        <v>260</v>
      </c>
      <c r="I24" s="290">
        <f t="shared" ref="I24:I25" si="8">IF(ISBLANK(D24),"",D24)</f>
        <v>361</v>
      </c>
    </row>
    <row r="25" spans="1:13" x14ac:dyDescent="0.25">
      <c r="A25" s="218">
        <v>2023</v>
      </c>
      <c r="B25" s="168">
        <v>3707</v>
      </c>
      <c r="C25" s="168">
        <v>238</v>
      </c>
      <c r="D25" s="168">
        <v>471</v>
      </c>
      <c r="G25" s="219">
        <f t="shared" si="6"/>
        <v>2023</v>
      </c>
      <c r="H25" s="291">
        <f t="shared" si="7"/>
        <v>238</v>
      </c>
      <c r="I25" s="291">
        <f t="shared" si="8"/>
        <v>471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229</v>
      </c>
      <c r="I31" s="289">
        <f>IF(ISBLANK(D23),"",D23)</f>
        <v>345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260</v>
      </c>
      <c r="I32" s="290">
        <f t="shared" si="10"/>
        <v>361</v>
      </c>
    </row>
    <row r="33" spans="7:9" x14ac:dyDescent="0.25">
      <c r="G33" s="219">
        <f t="shared" si="9"/>
        <v>2023</v>
      </c>
      <c r="H33" s="291">
        <f t="shared" ref="H33:I33" si="11">IF(ISBLANK(C25),"",C25)</f>
        <v>238</v>
      </c>
      <c r="I33" s="291">
        <f t="shared" si="11"/>
        <v>471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7488104</v>
      </c>
      <c r="C4" s="1077">
        <v>103863</v>
      </c>
      <c r="D4" s="110">
        <v>1841039</v>
      </c>
      <c r="E4" s="70">
        <v>25536</v>
      </c>
      <c r="F4" s="1076">
        <v>449606</v>
      </c>
      <c r="G4" s="70">
        <v>6236</v>
      </c>
      <c r="H4" s="1078">
        <v>13072179</v>
      </c>
      <c r="I4" s="1077">
        <v>181316</v>
      </c>
    </row>
    <row r="5" spans="1:9" x14ac:dyDescent="0.25">
      <c r="A5" s="587">
        <v>2021</v>
      </c>
      <c r="B5" s="1079">
        <v>9130865</v>
      </c>
      <c r="C5" s="1080">
        <v>128533</v>
      </c>
      <c r="D5" s="160">
        <v>2374346</v>
      </c>
      <c r="E5" s="212">
        <v>33423</v>
      </c>
      <c r="F5" s="1079">
        <v>127860</v>
      </c>
      <c r="G5" s="212">
        <v>1800</v>
      </c>
      <c r="H5" s="1081">
        <v>16500952</v>
      </c>
      <c r="I5" s="1080">
        <v>232280</v>
      </c>
    </row>
    <row r="6" spans="1:9" x14ac:dyDescent="0.25">
      <c r="A6" s="588">
        <v>2022</v>
      </c>
      <c r="B6" s="1082">
        <v>9497171</v>
      </c>
      <c r="C6" s="1083">
        <v>135153</v>
      </c>
      <c r="D6" s="169">
        <v>2605301</v>
      </c>
      <c r="E6" s="167">
        <v>37076</v>
      </c>
      <c r="F6" s="1082">
        <v>132215</v>
      </c>
      <c r="G6" s="167">
        <v>1882</v>
      </c>
      <c r="H6" s="1084">
        <v>17706425</v>
      </c>
      <c r="I6" s="1083">
        <v>251977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537912</v>
      </c>
      <c r="C4" s="1076">
        <v>2907806</v>
      </c>
      <c r="D4" s="1077">
        <v>40332</v>
      </c>
      <c r="E4" s="1076">
        <v>3083233</v>
      </c>
      <c r="F4" s="1077">
        <v>42766</v>
      </c>
    </row>
    <row r="5" spans="1:6" x14ac:dyDescent="0.25">
      <c r="A5" s="480">
        <v>2021</v>
      </c>
      <c r="B5" s="1081">
        <v>684337</v>
      </c>
      <c r="C5" s="1079">
        <v>3390682</v>
      </c>
      <c r="D5" s="1080">
        <v>47730</v>
      </c>
      <c r="E5" s="1079">
        <v>3227142</v>
      </c>
      <c r="F5" s="1080">
        <v>45428</v>
      </c>
    </row>
    <row r="6" spans="1:6" ht="15.75" thickBot="1" x14ac:dyDescent="0.3">
      <c r="A6" s="960">
        <v>2022</v>
      </c>
      <c r="B6" s="1085">
        <v>1215935</v>
      </c>
      <c r="C6" s="1086">
        <v>3927358</v>
      </c>
      <c r="D6" s="1087">
        <v>55890</v>
      </c>
      <c r="E6" s="1086">
        <v>3947978</v>
      </c>
      <c r="F6" s="1087">
        <v>56183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City of Užice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667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70270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105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15.7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75.36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165.2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2.4900000000000002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66663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71866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2113</v>
      </c>
      <c r="C63" s="548">
        <f>IF(ISBLANK('DEM2'!C7),"-",'DEM2'!C7)</f>
        <v>2315</v>
      </c>
      <c r="D63" s="548"/>
      <c r="E63" s="548">
        <f>IF(ISBLANK('DEM2'!D8),"-",'DEM2'!D8)</f>
        <v>2066</v>
      </c>
      <c r="F63" s="548">
        <f>IF(ISBLANK('DEM2'!C8),"-",'DEM2'!C8)</f>
        <v>2229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2629</v>
      </c>
      <c r="C64" s="317">
        <f>IF(ISBLANK('DEM2'!F7),"-",'DEM2'!F7)</f>
        <v>2658</v>
      </c>
      <c r="D64" s="789"/>
      <c r="E64" s="317">
        <f>IF(ISBLANK('DEM2'!G8),"-",'DEM2'!G8)</f>
        <v>2602</v>
      </c>
      <c r="F64" s="317">
        <f>IF(ISBLANK('DEM2'!F8),"-",'DEM2'!F8)</f>
        <v>2688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1404</v>
      </c>
      <c r="C65" s="345">
        <f>IF(ISBLANK('DEM2'!I7),"-",'DEM2'!I7)</f>
        <v>1440</v>
      </c>
      <c r="D65" s="393"/>
      <c r="E65" s="345">
        <f>IF(ISBLANK('DEM2'!J8),"-",'DEM2'!J8)</f>
        <v>1469</v>
      </c>
      <c r="F65" s="345">
        <f>IF(ISBLANK('DEM2'!I8),"-",'DEM2'!I8)</f>
        <v>1450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5804</v>
      </c>
      <c r="C66" s="348">
        <f>IF(ISBLANK('DEM2'!L7),"-",'DEM2'!L7)</f>
        <v>6052</v>
      </c>
      <c r="D66" s="394"/>
      <c r="E66" s="348">
        <f>IF(ISBLANK('DEM2'!M8),"-",'DEM2'!M8)</f>
        <v>5779</v>
      </c>
      <c r="F66" s="348">
        <f>IF(ISBLANK('DEM2'!L8),"-",'DEM2'!L8)</f>
        <v>6016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5136</v>
      </c>
      <c r="C67" s="345">
        <f>IF(ISBLANK('DEM2'!O7),"-",'DEM2'!O7)</f>
        <v>5537</v>
      </c>
      <c r="D67" s="393"/>
      <c r="E67" s="345">
        <f>IF(ISBLANK('DEM2'!P8),"-",'DEM2'!P8)</f>
        <v>5050</v>
      </c>
      <c r="F67" s="345">
        <f>IF(ISBLANK('DEM2'!O8),"-",'DEM2'!O8)</f>
        <v>5240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22900</v>
      </c>
      <c r="C68" s="317">
        <f>IF(ISBLANK('DEM2'!R7),"-",'DEM2'!R7)</f>
        <v>22337</v>
      </c>
      <c r="D68" s="395"/>
      <c r="E68" s="317">
        <f>IF(ISBLANK('DEM2'!S8),"-",'DEM2'!S8)</f>
        <v>22562</v>
      </c>
      <c r="F68" s="317">
        <f>IF(ISBLANK('DEM2'!R8),"-",'DEM2'!R8)</f>
        <v>21922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36634</v>
      </c>
      <c r="C69" s="463">
        <f>IF(ISBLANK('DEM2'!U7),"-",'DEM2'!U7)</f>
        <v>34405</v>
      </c>
      <c r="D69" s="799"/>
      <c r="E69" s="463">
        <f>IF(ISBLANK('DEM2'!V8),"-",'DEM2'!V8)</f>
        <v>36307</v>
      </c>
      <c r="F69" s="463">
        <f>IF(ISBLANK('DEM2'!U8),"-",'DEM2'!U8)</f>
        <v>33963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3.3</v>
      </c>
      <c r="G115" s="800">
        <f>IF(ISBLANK('DEM2'!E23),"-",'DEM2'!E23)</f>
        <v>6.5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5.3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7.3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24131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27511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39.200000000000003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79860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2377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37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17706425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251977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2605301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1062582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37076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9497171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135153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132215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1882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3927358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55890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3947978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56183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888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3707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1215935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6466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5472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2496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15509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6415</v>
      </c>
      <c r="C300" s="808">
        <f>IF(ISBLANK(POLJ3!C4),"-",POLJ3!C4)</f>
        <v>1120</v>
      </c>
      <c r="D300" s="1160">
        <f>IF(ISBLANK(POLJ3!D4),"-",POLJ3!D4)</f>
        <v>5295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10540</v>
      </c>
      <c r="C301" s="789">
        <f>IF(ISBLANK(POLJ3!C5),"-",POLJ3!C5)</f>
        <v>6713</v>
      </c>
      <c r="D301" s="1161">
        <f>IF(ISBLANK(POLJ3!D5),"-",POLJ3!D5)</f>
        <v>3827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5</v>
      </c>
      <c r="C302" s="790">
        <f>IF(ISBLANK(POLJ3!C6),"-",POLJ3!C6)</f>
        <v>0</v>
      </c>
      <c r="D302" s="1162">
        <f>IF(ISBLANK(POLJ3!D6),"-",POLJ3!D6)</f>
        <v>5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52</v>
      </c>
      <c r="C303" s="791">
        <f>IF(ISBLANK(POLJ3!C7),"-",POLJ3!C7)</f>
        <v>15</v>
      </c>
      <c r="D303" s="1163">
        <f>IF(ISBLANK(POLJ3!D7),"-",POLJ3!D7)</f>
        <v>37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6466</v>
      </c>
      <c r="C304" s="807">
        <f>IF(ISBLANK(POLJ3!C8),"-",POLJ3!C8)</f>
        <v>1078</v>
      </c>
      <c r="D304" s="1164">
        <f>IF(ISBLANK(POLJ3!D8),"-",POLJ3!D8)</f>
        <v>5388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101.14</v>
      </c>
      <c r="C310" s="1165"/>
      <c r="D310" s="3"/>
      <c r="E310" s="5"/>
      <c r="F310" s="5"/>
      <c r="G310" s="815" t="s">
        <v>854</v>
      </c>
      <c r="H310" s="816">
        <f>IF(ISBLANK(POLJ2!H3),"-",POLJ2!H3)</f>
        <v>8229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4540.24</v>
      </c>
      <c r="C311" s="1154"/>
      <c r="D311" s="3"/>
      <c r="E311" s="5"/>
      <c r="F311" s="5"/>
      <c r="G311" s="810" t="s">
        <v>855</v>
      </c>
      <c r="H311" s="248">
        <f>IF(ISBLANK(POLJ2!H4),"-",POLJ2!H4)</f>
        <v>12729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3130.23</v>
      </c>
      <c r="C312" s="1154"/>
      <c r="D312" s="3"/>
      <c r="E312" s="5"/>
      <c r="F312" s="5"/>
      <c r="G312" s="810" t="s">
        <v>856</v>
      </c>
      <c r="H312" s="248">
        <f>IF(ISBLANK(POLJ2!H5),"-",POLJ2!H5)</f>
        <v>38881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0.43</v>
      </c>
      <c r="C313" s="1154"/>
      <c r="D313" s="3"/>
      <c r="E313" s="5"/>
      <c r="F313" s="5"/>
      <c r="G313" s="812" t="s">
        <v>857</v>
      </c>
      <c r="H313" s="249">
        <f>IF(ISBLANK(POLJ2!H6),"-",POLJ2!H6)</f>
        <v>147379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8.15</v>
      </c>
      <c r="C314" s="1154"/>
      <c r="D314" s="3"/>
      <c r="E314" s="5"/>
      <c r="F314" s="5"/>
      <c r="G314" s="814" t="s">
        <v>847</v>
      </c>
      <c r="H314" s="817">
        <f>IF(ISBLANK(POLJ2!H7),"-",POLJ2!H7)</f>
        <v>207218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12507.31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20287.5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2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26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564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38.6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2340</v>
      </c>
      <c r="I364" s="808">
        <f>IF(ISBLANK(OBRAZ2!I6),"-",OBRAZ2!I6)</f>
        <v>2190</v>
      </c>
      <c r="J364" s="808">
        <f>IF(ISBLANK(OBRAZ2!J6),"-",OBRAZ2!J6)</f>
        <v>150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1101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338</v>
      </c>
      <c r="I365" s="416">
        <f>IF(ISBLANK(OBRAZ2!I7),"-",OBRAZ2!I7)</f>
        <v>327</v>
      </c>
      <c r="J365" s="416">
        <f>IF(ISBLANK(OBRAZ2!J7),"-",OBRAZ2!J7)</f>
        <v>11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70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236</v>
      </c>
      <c r="I366" s="807">
        <f>IF(ISBLANK(OBRAZ2!I8),"-",OBRAZ2!I8)</f>
        <v>236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672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72.072072072072075</v>
      </c>
      <c r="I377" s="851">
        <f>IF(ISBLANK(OBRAZ2!C14),"-",OBRAZ2!C23)</f>
        <v>70.128205128205124</v>
      </c>
      <c r="J377" s="851">
        <f>IF(ISBLANK(OBRAZ2!D14),"-",OBRAZ2!D23)</f>
        <v>71.245186136071894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12.735462735462736</v>
      </c>
      <c r="I379" s="851">
        <f>IF(ISBLANK(OBRAZ2!C16),"-",OBRAZ2!C25)</f>
        <v>13.034188034188036</v>
      </c>
      <c r="J379" s="851">
        <f>IF(ISBLANK(OBRAZ2!D16),"-",OBRAZ2!D25)</f>
        <v>11.253744116388532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15.192465192465193</v>
      </c>
      <c r="I380" s="852">
        <f>IF(ISBLANK(OBRAZ2!C17),"-",OBRAZ2!C26)</f>
        <v>16.837606837606838</v>
      </c>
      <c r="J380" s="852">
        <f>IF(ISBLANK(OBRAZ2!D17),"-",OBRAZ2!D26)</f>
        <v>17.501069747539582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10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15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2244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2442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297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207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96.7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646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0.5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34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3868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991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2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30930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41325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13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11983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332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4.7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2.4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134.6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0.97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1.4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96.9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7050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10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13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542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5370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15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1.6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1.5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62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103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0.2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495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5.0999999999999996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148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1.2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155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392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30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152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0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64.8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26.7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169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22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395.42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1.5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439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26224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132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23439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25780.44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16.075810000000001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19</v>
      </c>
      <c r="D696" s="3"/>
      <c r="E696" s="5"/>
      <c r="F696" s="5"/>
      <c r="G696" s="837">
        <v>2012</v>
      </c>
      <c r="H696" s="835">
        <f>IF(ISBLANK(INDEKSI2!B5),"-",INDEKSI2!B5)</f>
        <v>40.49</v>
      </c>
      <c r="I696" s="835">
        <f>IF(ISBLANK(INDEKSI2!C5),"-",INDEKSI2!C5)</f>
        <v>6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52.53</v>
      </c>
      <c r="D697" s="3"/>
      <c r="E697" s="5"/>
      <c r="F697" s="5"/>
      <c r="G697" s="838">
        <v>2013</v>
      </c>
      <c r="H697" s="559">
        <f>IF(ISBLANK(INDEKSI2!B6),"-",INDEKSI2!B6)</f>
        <v>39.5</v>
      </c>
      <c r="I697" s="559">
        <f>IF(ISBLANK(INDEKSI2!C6),"-",INDEKSI2!C6)</f>
        <v>7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40.94</v>
      </c>
      <c r="I698" s="836">
        <f>IF(ISBLANK(INDEKSI2!C7),"-",INDEKSI2!C7)</f>
        <v>6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23558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15100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56380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24115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40.94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6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16.075810000000001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19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52.53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40.270000000000003</v>
      </c>
      <c r="C4" s="721">
        <v>7</v>
      </c>
      <c r="D4" s="710"/>
      <c r="E4" s="711"/>
      <c r="F4" s="712"/>
    </row>
    <row r="5" spans="1:6" x14ac:dyDescent="0.25">
      <c r="A5" s="286">
        <v>2012</v>
      </c>
      <c r="B5" s="614">
        <v>40.49</v>
      </c>
      <c r="C5" s="722">
        <v>6</v>
      </c>
      <c r="D5" s="713"/>
      <c r="E5" s="641"/>
      <c r="F5" s="714"/>
    </row>
    <row r="6" spans="1:6" x14ac:dyDescent="0.25">
      <c r="A6" s="286">
        <v>2013</v>
      </c>
      <c r="B6" s="614">
        <v>39.5</v>
      </c>
      <c r="C6" s="722">
        <v>7</v>
      </c>
      <c r="D6" s="715">
        <v>16.075810000000001</v>
      </c>
      <c r="E6" s="609">
        <v>19</v>
      </c>
      <c r="F6" s="716">
        <v>52.53</v>
      </c>
    </row>
    <row r="7" spans="1:6" x14ac:dyDescent="0.25">
      <c r="A7" s="219">
        <v>2014</v>
      </c>
      <c r="B7" s="615">
        <v>40.94</v>
      </c>
      <c r="C7" s="723">
        <v>6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6466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2496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5472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101.14</v>
      </c>
      <c r="G3" s="217" t="s">
        <v>765</v>
      </c>
      <c r="H3" s="71">
        <v>8229</v>
      </c>
    </row>
    <row r="4" spans="1:9" x14ac:dyDescent="0.25">
      <c r="A4" s="286" t="s">
        <v>760</v>
      </c>
      <c r="B4" s="214">
        <v>4540.24</v>
      </c>
      <c r="G4" s="286" t="s">
        <v>766</v>
      </c>
      <c r="H4" s="214">
        <v>12729</v>
      </c>
    </row>
    <row r="5" spans="1:9" x14ac:dyDescent="0.25">
      <c r="A5" s="286" t="s">
        <v>761</v>
      </c>
      <c r="B5" s="214">
        <v>3130.23</v>
      </c>
      <c r="G5" s="286" t="s">
        <v>767</v>
      </c>
      <c r="H5" s="214">
        <v>38881</v>
      </c>
    </row>
    <row r="6" spans="1:9" x14ac:dyDescent="0.25">
      <c r="A6" s="286" t="s">
        <v>762</v>
      </c>
      <c r="B6" s="214">
        <v>0.43</v>
      </c>
      <c r="G6" s="286" t="s">
        <v>768</v>
      </c>
      <c r="H6" s="214">
        <v>147379</v>
      </c>
    </row>
    <row r="7" spans="1:9" x14ac:dyDescent="0.25">
      <c r="A7" s="286" t="s">
        <v>763</v>
      </c>
      <c r="B7" s="214">
        <v>8.15</v>
      </c>
      <c r="G7" s="1" t="s">
        <v>24</v>
      </c>
      <c r="H7" s="288">
        <v>207218</v>
      </c>
    </row>
    <row r="8" spans="1:9" x14ac:dyDescent="0.25">
      <c r="A8" s="287" t="s">
        <v>764</v>
      </c>
      <c r="B8" s="73">
        <v>12507.31</v>
      </c>
    </row>
    <row r="9" spans="1:9" x14ac:dyDescent="0.25">
      <c r="A9" s="1" t="s">
        <v>24</v>
      </c>
      <c r="B9" s="288">
        <v>20287.5</v>
      </c>
      <c r="I9" s="41" t="s">
        <v>876</v>
      </c>
    </row>
    <row r="10" spans="1:9" x14ac:dyDescent="0.25">
      <c r="G10" s="29" t="s">
        <v>775</v>
      </c>
      <c r="H10" s="58">
        <v>15509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6415</v>
      </c>
      <c r="C4" s="55">
        <v>1120</v>
      </c>
      <c r="D4" s="110">
        <v>5295</v>
      </c>
    </row>
    <row r="5" spans="1:4" ht="30" customHeight="1" x14ac:dyDescent="0.25">
      <c r="A5" s="274" t="s">
        <v>884</v>
      </c>
      <c r="B5" s="212">
        <v>10540</v>
      </c>
      <c r="C5" s="58">
        <v>6713</v>
      </c>
      <c r="D5" s="160">
        <v>3827</v>
      </c>
    </row>
    <row r="6" spans="1:4" x14ac:dyDescent="0.25">
      <c r="A6" s="274" t="s">
        <v>772</v>
      </c>
      <c r="B6" s="212">
        <v>5</v>
      </c>
      <c r="C6" s="58">
        <v>0</v>
      </c>
      <c r="D6" s="160">
        <v>5</v>
      </c>
    </row>
    <row r="7" spans="1:4" ht="30" x14ac:dyDescent="0.25">
      <c r="A7" s="274" t="s">
        <v>773</v>
      </c>
      <c r="B7" s="212">
        <v>52</v>
      </c>
      <c r="C7" s="58">
        <v>15</v>
      </c>
      <c r="D7" s="160">
        <v>37</v>
      </c>
    </row>
    <row r="8" spans="1:4" x14ac:dyDescent="0.25">
      <c r="A8" s="201" t="s">
        <v>774</v>
      </c>
      <c r="B8" s="72">
        <v>6466</v>
      </c>
      <c r="C8" s="61">
        <v>1078</v>
      </c>
      <c r="D8" s="111">
        <v>5388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63.690702087286532</v>
      </c>
      <c r="C15" s="278">
        <f>D5/B5*100</f>
        <v>36.309297912713475</v>
      </c>
    </row>
    <row r="16" spans="1:4" ht="30" x14ac:dyDescent="0.25">
      <c r="A16" s="279" t="s">
        <v>821</v>
      </c>
      <c r="B16" s="283">
        <f>C4/B4*100</f>
        <v>17.459080280592364</v>
      </c>
      <c r="C16" s="280">
        <f>D4/B4*100</f>
        <v>82.54091971940764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63.690702087286532</v>
      </c>
      <c r="C22" s="278">
        <f t="shared" si="0"/>
        <v>36.309297912713475</v>
      </c>
    </row>
    <row r="23" spans="1:3" ht="30" x14ac:dyDescent="0.25">
      <c r="A23" s="279" t="s">
        <v>858</v>
      </c>
      <c r="B23" s="285">
        <f t="shared" si="0"/>
        <v>17.459080280592364</v>
      </c>
      <c r="C23" s="284">
        <f t="shared" si="0"/>
        <v>82.54091971940764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2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26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564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38.6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1101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70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672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2448</v>
      </c>
      <c r="C6" s="973">
        <v>2345</v>
      </c>
      <c r="D6" s="945">
        <v>103</v>
      </c>
      <c r="E6" s="973">
        <v>2442</v>
      </c>
      <c r="F6" s="973">
        <v>2299</v>
      </c>
      <c r="G6" s="945">
        <v>143</v>
      </c>
      <c r="H6" s="599">
        <v>2340</v>
      </c>
      <c r="I6" s="616">
        <v>2190</v>
      </c>
      <c r="J6" s="945">
        <v>150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620</v>
      </c>
      <c r="C7" s="975">
        <v>620</v>
      </c>
      <c r="D7" s="976">
        <v>0</v>
      </c>
      <c r="E7" s="975">
        <v>497</v>
      </c>
      <c r="F7" s="975">
        <v>493</v>
      </c>
      <c r="G7" s="976">
        <v>4</v>
      </c>
      <c r="H7" s="753">
        <v>338</v>
      </c>
      <c r="I7" s="690">
        <v>327</v>
      </c>
      <c r="J7" s="976">
        <v>11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198</v>
      </c>
      <c r="C8" s="978">
        <v>198</v>
      </c>
      <c r="D8" s="979">
        <v>0</v>
      </c>
      <c r="E8" s="978">
        <v>0</v>
      </c>
      <c r="F8" s="978">
        <v>0</v>
      </c>
      <c r="G8" s="979">
        <v>0</v>
      </c>
      <c r="H8" s="754">
        <v>236</v>
      </c>
      <c r="I8" s="691">
        <v>236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1760</v>
      </c>
      <c r="C14" s="751">
        <v>1641</v>
      </c>
      <c r="D14" s="751">
        <v>1665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311</v>
      </c>
      <c r="C16" s="1029">
        <v>305</v>
      </c>
      <c r="D16" s="751">
        <v>263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371</v>
      </c>
      <c r="C17" s="752">
        <v>394</v>
      </c>
      <c r="D17" s="752">
        <v>409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72.072072072072075</v>
      </c>
      <c r="C23" s="290">
        <f>C14/SUM(C12:C17)*100</f>
        <v>70.128205128205124</v>
      </c>
      <c r="D23" s="290">
        <f>D14/SUM(D12:D17)*100</f>
        <v>71.245186136071894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12.735462735462736</v>
      </c>
      <c r="C25" s="290">
        <f>C16/SUM(C12:C17)*100</f>
        <v>13.034188034188036</v>
      </c>
      <c r="D25" s="290">
        <f>D16/SUM(D12:D17)*100</f>
        <v>11.253744116388532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15.192465192465193</v>
      </c>
      <c r="C26" s="291">
        <f>C17/SUM(C12:C17)*100</f>
        <v>16.837606837606838</v>
      </c>
      <c r="D26" s="291">
        <f>D17/SUM(D12:D17)*100</f>
        <v>17.501069747539582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14.4</v>
      </c>
      <c r="C7" s="600">
        <v>13.4</v>
      </c>
      <c r="D7" s="600">
        <v>14.8</v>
      </c>
    </row>
    <row r="8" spans="1:6" x14ac:dyDescent="0.25">
      <c r="A8" s="695" t="s">
        <v>944</v>
      </c>
      <c r="B8" s="751">
        <v>20.399999999999999</v>
      </c>
      <c r="C8" s="751">
        <v>27.9</v>
      </c>
      <c r="D8" s="751">
        <v>22.4</v>
      </c>
    </row>
    <row r="9" spans="1:6" x14ac:dyDescent="0.25">
      <c r="A9" s="696" t="s">
        <v>224</v>
      </c>
      <c r="B9" s="752">
        <v>65.2</v>
      </c>
      <c r="C9" s="752">
        <v>58.7</v>
      </c>
      <c r="D9" s="752">
        <v>62.9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14.4</v>
      </c>
      <c r="C13" s="697">
        <f t="shared" ref="C13:D13" si="1">IF(ISBLANK(C7),"",C7)</f>
        <v>13.4</v>
      </c>
      <c r="D13" s="697">
        <f t="shared" si="1"/>
        <v>14.8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20.399999999999999</v>
      </c>
      <c r="C14" s="698">
        <f t="shared" si="2"/>
        <v>27.9</v>
      </c>
      <c r="D14" s="698">
        <f t="shared" si="2"/>
        <v>22.4</v>
      </c>
    </row>
    <row r="15" spans="1:6" x14ac:dyDescent="0.25">
      <c r="A15" s="702" t="s">
        <v>1630</v>
      </c>
      <c r="B15" s="699">
        <f t="shared" si="2"/>
        <v>65.2</v>
      </c>
      <c r="C15" s="699">
        <f t="shared" si="2"/>
        <v>58.7</v>
      </c>
      <c r="D15" s="699">
        <f t="shared" si="2"/>
        <v>62.9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14.4</v>
      </c>
      <c r="C18" s="697">
        <f t="shared" ref="C18:D18" si="4">IF(ISBLANK(C7),"",C7)</f>
        <v>13.4</v>
      </c>
      <c r="D18" s="697">
        <f t="shared" si="4"/>
        <v>14.8</v>
      </c>
    </row>
    <row r="19" spans="1:5" x14ac:dyDescent="0.25">
      <c r="A19" s="701" t="s">
        <v>1632</v>
      </c>
      <c r="B19" s="698">
        <f t="shared" ref="B19:D20" si="5">IF(ISBLANK(B8),"",B8)</f>
        <v>20.399999999999999</v>
      </c>
      <c r="C19" s="698">
        <f t="shared" si="5"/>
        <v>27.9</v>
      </c>
      <c r="D19" s="698">
        <f t="shared" si="5"/>
        <v>22.4</v>
      </c>
    </row>
    <row r="20" spans="1:5" x14ac:dyDescent="0.25">
      <c r="A20" s="702" t="s">
        <v>1633</v>
      </c>
      <c r="B20" s="699">
        <f t="shared" si="5"/>
        <v>65.2</v>
      </c>
      <c r="C20" s="699">
        <f t="shared" si="5"/>
        <v>58.7</v>
      </c>
      <c r="D20" s="699">
        <f t="shared" si="5"/>
        <v>62.9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97.3</v>
      </c>
      <c r="C5" s="611">
        <v>103.4</v>
      </c>
      <c r="D5" s="1030">
        <v>100.4</v>
      </c>
      <c r="F5" s="28"/>
      <c r="G5" s="693">
        <f>A5</f>
        <v>2020</v>
      </c>
      <c r="H5" s="669">
        <f>IF(ISBLANK(B5),"",B5)</f>
        <v>97.3</v>
      </c>
      <c r="I5" s="618">
        <f t="shared" ref="H5:I7" si="0">IF(ISBLANK(C5),"",C5)</f>
        <v>103.4</v>
      </c>
    </row>
    <row r="6" spans="1:10" x14ac:dyDescent="0.25">
      <c r="A6" s="749">
        <v>2021</v>
      </c>
      <c r="B6" s="601">
        <v>101.9</v>
      </c>
      <c r="C6" s="612">
        <v>101.6</v>
      </c>
      <c r="D6" s="946">
        <v>101.7</v>
      </c>
      <c r="F6" s="44"/>
      <c r="G6" s="693">
        <f t="shared" ref="G6:G7" si="1">A6</f>
        <v>2021</v>
      </c>
      <c r="H6" s="670">
        <f t="shared" si="0"/>
        <v>101.9</v>
      </c>
      <c r="I6" s="619">
        <f t="shared" si="0"/>
        <v>101.6</v>
      </c>
    </row>
    <row r="7" spans="1:10" x14ac:dyDescent="0.25">
      <c r="A7" s="750">
        <v>2022</v>
      </c>
      <c r="B7" s="601">
        <v>105.4</v>
      </c>
      <c r="C7" s="612">
        <v>100.6</v>
      </c>
      <c r="D7" s="946">
        <v>102.8</v>
      </c>
      <c r="F7" s="44"/>
      <c r="G7" s="693">
        <f t="shared" si="1"/>
        <v>2022</v>
      </c>
      <c r="H7" s="671">
        <f t="shared" si="0"/>
        <v>105.4</v>
      </c>
      <c r="I7" s="620">
        <f t="shared" si="0"/>
        <v>100.6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97.3</v>
      </c>
      <c r="I13" s="618">
        <f>IF(ISBLANK(C5),"",C5)</f>
        <v>103.4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101.9</v>
      </c>
      <c r="I14" s="619">
        <f t="shared" si="3"/>
        <v>101.6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105.4</v>
      </c>
      <c r="I15" s="620">
        <f t="shared" si="4"/>
        <v>100.6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City of Užice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667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70270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105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15.7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75.36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165.2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2.4900000000000002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66663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71866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2113</v>
      </c>
      <c r="C63" s="548">
        <f>IF(ISBLANK('DEM2'!C7),"-",'DEM2'!C7)</f>
        <v>2315</v>
      </c>
      <c r="D63" s="548"/>
      <c r="E63" s="548">
        <f>IF(ISBLANK('DEM2'!D8),"-",'DEM2'!D8)</f>
        <v>2066</v>
      </c>
      <c r="F63" s="548">
        <f>IF(ISBLANK('DEM2'!C8),"-",'DEM2'!C8)</f>
        <v>2229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2629</v>
      </c>
      <c r="C64" s="317">
        <f>IF(ISBLANK('DEM2'!F7),"-",'DEM2'!F7)</f>
        <v>2658</v>
      </c>
      <c r="D64" s="789"/>
      <c r="E64" s="317">
        <f>IF(ISBLANK('DEM2'!G8),"-",'DEM2'!G8)</f>
        <v>2602</v>
      </c>
      <c r="F64" s="317">
        <f>IF(ISBLANK('DEM2'!F8),"-",'DEM2'!F8)</f>
        <v>2688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1404</v>
      </c>
      <c r="C65" s="345">
        <f>IF(ISBLANK('DEM2'!I7),"-",'DEM2'!I7)</f>
        <v>1440</v>
      </c>
      <c r="D65" s="393"/>
      <c r="E65" s="345">
        <f>IF(ISBLANK('DEM2'!J8),"-",'DEM2'!J8)</f>
        <v>1469</v>
      </c>
      <c r="F65" s="345">
        <f>IF(ISBLANK('DEM2'!I8),"-",'DEM2'!I8)</f>
        <v>1450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5804</v>
      </c>
      <c r="C66" s="317">
        <f>IF(ISBLANK('DEM2'!L7),"-",'DEM2'!L7)</f>
        <v>6052</v>
      </c>
      <c r="D66" s="395"/>
      <c r="E66" s="317">
        <f>IF(ISBLANK('DEM2'!M8),"-",'DEM2'!M8)</f>
        <v>5779</v>
      </c>
      <c r="F66" s="317">
        <f>IF(ISBLANK('DEM2'!L8),"-",'DEM2'!L8)</f>
        <v>6016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5136</v>
      </c>
      <c r="C67" s="317">
        <f>IF(ISBLANK('DEM2'!O7),"-",'DEM2'!O7)</f>
        <v>5537</v>
      </c>
      <c r="D67" s="395"/>
      <c r="E67" s="317">
        <f>IF(ISBLANK('DEM2'!P8),"-",'DEM2'!P8)</f>
        <v>5050</v>
      </c>
      <c r="F67" s="317">
        <f>IF(ISBLANK('DEM2'!O8),"-",'DEM2'!O8)</f>
        <v>5240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22900</v>
      </c>
      <c r="C68" s="414">
        <f>IF(ISBLANK('DEM2'!R7),"-",'DEM2'!R7)</f>
        <v>22337</v>
      </c>
      <c r="D68" s="420"/>
      <c r="E68" s="414">
        <f>IF(ISBLANK('DEM2'!S8),"-",'DEM2'!S8)</f>
        <v>22562</v>
      </c>
      <c r="F68" s="414">
        <f>IF(ISBLANK('DEM2'!R8),"-",'DEM2'!R8)</f>
        <v>21922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36634</v>
      </c>
      <c r="C69" s="463">
        <f>IF(ISBLANK('DEM2'!U7),"-",'DEM2'!U7)</f>
        <v>34405</v>
      </c>
      <c r="D69" s="799"/>
      <c r="E69" s="463">
        <f>IF(ISBLANK('DEM2'!V8),"-",'DEM2'!V8)</f>
        <v>36307</v>
      </c>
      <c r="F69" s="463">
        <f>IF(ISBLANK('DEM2'!U8),"-",'DEM2'!U8)</f>
        <v>33963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3.3</v>
      </c>
      <c r="G115" s="800">
        <f>IF(ISBLANK('DEM2'!E23),"-",'DEM2'!E23)</f>
        <v>6.5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5.3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7.3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24131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27511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39.200000000000003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79860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2377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37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17706425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251977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2605301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1062582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37076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9497171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135153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132215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1882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3927358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55890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3947978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56183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888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3707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1215935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6466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5472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2496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15509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6415</v>
      </c>
      <c r="C300" s="808">
        <f>IF(ISBLANK(POLJ3!C4),"-",POLJ3!C4)</f>
        <v>1120</v>
      </c>
      <c r="D300" s="1160">
        <f>IF(ISBLANK(POLJ3!D4),"-",POLJ3!D4)</f>
        <v>5295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10540</v>
      </c>
      <c r="C301" s="789">
        <f>IF(ISBLANK(POLJ3!C5),"-",POLJ3!C5)</f>
        <v>6713</v>
      </c>
      <c r="D301" s="1161">
        <f>IF(ISBLANK(POLJ3!D5),"-",POLJ3!D5)</f>
        <v>3827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5</v>
      </c>
      <c r="C302" s="790">
        <f>IF(ISBLANK(POLJ3!C6),"-",POLJ3!C6)</f>
        <v>0</v>
      </c>
      <c r="D302" s="1162">
        <f>IF(ISBLANK(POLJ3!D6),"-",POLJ3!D6)</f>
        <v>5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52</v>
      </c>
      <c r="C303" s="791">
        <f>IF(ISBLANK(POLJ3!C7),"-",POLJ3!C7)</f>
        <v>15</v>
      </c>
      <c r="D303" s="1163">
        <f>IF(ISBLANK(POLJ3!D7),"-",POLJ3!D7)</f>
        <v>37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6466</v>
      </c>
      <c r="C304" s="807">
        <f>IF(ISBLANK(POLJ3!C8),"-",POLJ3!C8)</f>
        <v>1078</v>
      </c>
      <c r="D304" s="1164">
        <f>IF(ISBLANK(POLJ3!D8),"-",POLJ3!D8)</f>
        <v>5388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101.14</v>
      </c>
      <c r="C310" s="1165"/>
      <c r="D310" s="3"/>
      <c r="E310" s="5"/>
      <c r="F310" s="5"/>
      <c r="G310" s="815" t="s">
        <v>765</v>
      </c>
      <c r="H310" s="816">
        <f>IF(ISBLANK(POLJ2!H3),"-",POLJ2!H3)</f>
        <v>8229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4540.24</v>
      </c>
      <c r="C311" s="1154"/>
      <c r="D311" s="3"/>
      <c r="E311" s="5"/>
      <c r="F311" s="5"/>
      <c r="G311" s="810" t="s">
        <v>766</v>
      </c>
      <c r="H311" s="248">
        <f>IF(ISBLANK(POLJ2!H4),"-",POLJ2!H4)</f>
        <v>12729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3130.23</v>
      </c>
      <c r="C312" s="1154"/>
      <c r="D312" s="3"/>
      <c r="E312" s="5"/>
      <c r="F312" s="5"/>
      <c r="G312" s="810" t="s">
        <v>767</v>
      </c>
      <c r="H312" s="248">
        <f>IF(ISBLANK(POLJ2!H5),"-",POLJ2!H5)</f>
        <v>38881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0.43</v>
      </c>
      <c r="C313" s="1154"/>
      <c r="D313" s="3"/>
      <c r="E313" s="5"/>
      <c r="F313" s="5"/>
      <c r="G313" s="812" t="s">
        <v>768</v>
      </c>
      <c r="H313" s="249">
        <f>IF(ISBLANK(POLJ2!H6),"-",POLJ2!H6)</f>
        <v>147379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8.15</v>
      </c>
      <c r="C314" s="1154"/>
      <c r="D314" s="3"/>
      <c r="E314" s="5"/>
      <c r="F314" s="5"/>
      <c r="G314" s="814" t="s">
        <v>16</v>
      </c>
      <c r="H314" s="817">
        <f>IF(ISBLANK(POLJ2!H7),"-",POLJ2!H7)</f>
        <v>207218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12507.31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20287.5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2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26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564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38.6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2340</v>
      </c>
      <c r="I364" s="808">
        <f>IF(ISBLANK(OBRAZ2!I6),"-",OBRAZ2!I6)</f>
        <v>2190</v>
      </c>
      <c r="J364" s="808">
        <f>IF(ISBLANK(OBRAZ2!J6),"-",OBRAZ2!J6)</f>
        <v>150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1101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338</v>
      </c>
      <c r="I365" s="789">
        <f>IF(ISBLANK(OBRAZ2!I7),"-",OBRAZ2!I7)</f>
        <v>327</v>
      </c>
      <c r="J365" s="789">
        <f>IF(ISBLANK(OBRAZ2!J7),"-",OBRAZ2!J7)</f>
        <v>11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70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236</v>
      </c>
      <c r="I366" s="807">
        <f>IF(ISBLANK(OBRAZ2!I8),"-",OBRAZ2!I8)</f>
        <v>236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672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72.072072072072075</v>
      </c>
      <c r="I377" s="851">
        <f>IF(ISBLANK(OBRAZ2!C14),"-",OBRAZ2!C23)</f>
        <v>70.128205128205124</v>
      </c>
      <c r="J377" s="851">
        <f>IF(ISBLANK(OBRAZ2!D14),"-",OBRAZ2!D23)</f>
        <v>71.245186136071894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12.735462735462736</v>
      </c>
      <c r="I379" s="851">
        <f>IF(ISBLANK(OBRAZ2!C16),"-",OBRAZ2!C25)</f>
        <v>13.034188034188036</v>
      </c>
      <c r="J379" s="851">
        <f>IF(ISBLANK(OBRAZ2!D16),"-",OBRAZ2!D25)</f>
        <v>11.253744116388532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15.192465192465193</v>
      </c>
      <c r="I380" s="852">
        <f>IF(ISBLANK(OBRAZ2!C17),"-",OBRAZ2!C26)</f>
        <v>16.837606837606838</v>
      </c>
      <c r="J380" s="852">
        <f>IF(ISBLANK(OBRAZ2!D17),"-",OBRAZ2!D26)</f>
        <v>17.501069747539582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10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15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2244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2442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297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207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96.7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646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0.5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34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3868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991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2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30930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41325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13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11983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332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4.7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2.4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134.6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0.97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1.4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96.9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7050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10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13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542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5370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15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1.6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1.5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62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103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0.2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495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5.0999999999999996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148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1.2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155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392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30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152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0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64.8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26.7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169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22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395.42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1.5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439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26224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132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23439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25780.44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16.075810000000001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19</v>
      </c>
      <c r="D696" s="315"/>
      <c r="E696" s="314"/>
      <c r="F696" s="5"/>
      <c r="G696" s="837">
        <v>2012</v>
      </c>
      <c r="H696" s="835">
        <f>IF(ISBLANK(INDEKSI2!B5),"-",INDEKSI2!B5)</f>
        <v>40.49</v>
      </c>
      <c r="I696" s="835">
        <f>IF(ISBLANK(INDEKSI2!C5),"-",INDEKSI2!C5)</f>
        <v>6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52.53</v>
      </c>
      <c r="D697" s="315"/>
      <c r="E697" s="314"/>
      <c r="F697" s="5"/>
      <c r="G697" s="838">
        <v>2013</v>
      </c>
      <c r="H697" s="559">
        <f>IF(ISBLANK(INDEKSI2!B6),"-",INDEKSI2!B6)</f>
        <v>39.5</v>
      </c>
      <c r="I697" s="559">
        <f>IF(ISBLANK(INDEKSI2!C6),"-",INDEKSI2!C6)</f>
        <v>7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40.94</v>
      </c>
      <c r="I698" s="836">
        <f>IF(ISBLANK(INDEKSI2!C7),"-",INDEKSI2!C7)</f>
        <v>6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23558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15100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56380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24115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2</v>
      </c>
      <c r="C6" s="601">
        <v>29</v>
      </c>
      <c r="D6" s="612">
        <v>17</v>
      </c>
      <c r="E6" s="612">
        <v>12</v>
      </c>
      <c r="F6" s="1033">
        <v>453</v>
      </c>
      <c r="G6" s="612">
        <v>246</v>
      </c>
      <c r="H6" s="980">
        <v>207</v>
      </c>
      <c r="I6" s="1034">
        <v>29</v>
      </c>
      <c r="J6" s="612">
        <v>30.3</v>
      </c>
      <c r="K6" s="1035">
        <v>27.7</v>
      </c>
      <c r="L6" s="1033">
        <v>1307</v>
      </c>
      <c r="M6" s="612">
        <v>694</v>
      </c>
      <c r="N6" s="1028">
        <v>613</v>
      </c>
      <c r="O6" s="1034">
        <v>79.7</v>
      </c>
      <c r="P6" s="612">
        <v>79.099999999999994</v>
      </c>
      <c r="Q6" s="1028">
        <v>80.400000000000006</v>
      </c>
      <c r="R6" s="1033">
        <v>682</v>
      </c>
      <c r="S6" s="612">
        <v>363</v>
      </c>
      <c r="T6" s="1035">
        <v>319</v>
      </c>
    </row>
    <row r="7" spans="1:20" x14ac:dyDescent="0.25">
      <c r="A7" s="286">
        <v>2021</v>
      </c>
      <c r="B7" s="602">
        <v>2</v>
      </c>
      <c r="C7" s="601">
        <v>29</v>
      </c>
      <c r="D7" s="612">
        <v>17</v>
      </c>
      <c r="E7" s="612">
        <v>12</v>
      </c>
      <c r="F7" s="1033">
        <v>429</v>
      </c>
      <c r="G7" s="612">
        <v>219</v>
      </c>
      <c r="H7" s="980">
        <v>210</v>
      </c>
      <c r="I7" s="1034">
        <v>28.3</v>
      </c>
      <c r="J7" s="612">
        <v>27.9</v>
      </c>
      <c r="K7" s="1035">
        <v>28.7</v>
      </c>
      <c r="L7" s="1033">
        <v>1212</v>
      </c>
      <c r="M7" s="612">
        <v>637</v>
      </c>
      <c r="N7" s="1028">
        <v>575</v>
      </c>
      <c r="O7" s="1034">
        <v>74.900000000000006</v>
      </c>
      <c r="P7" s="612">
        <v>75</v>
      </c>
      <c r="Q7" s="1028">
        <v>74.900000000000006</v>
      </c>
      <c r="R7" s="1033">
        <v>699</v>
      </c>
      <c r="S7" s="612">
        <v>378</v>
      </c>
      <c r="T7" s="1035">
        <v>321</v>
      </c>
    </row>
    <row r="8" spans="1:20" x14ac:dyDescent="0.25">
      <c r="A8" s="219">
        <v>2022</v>
      </c>
      <c r="B8" s="617">
        <v>2</v>
      </c>
      <c r="C8" s="947">
        <v>26</v>
      </c>
      <c r="D8" s="981">
        <v>17</v>
      </c>
      <c r="E8" s="981">
        <v>9</v>
      </c>
      <c r="F8" s="1036">
        <v>564</v>
      </c>
      <c r="G8" s="981">
        <v>280</v>
      </c>
      <c r="H8" s="979">
        <v>284</v>
      </c>
      <c r="I8" s="754">
        <v>38.6</v>
      </c>
      <c r="J8" s="981">
        <v>37.799999999999997</v>
      </c>
      <c r="K8" s="1037">
        <v>39.4</v>
      </c>
      <c r="L8" s="1036">
        <v>1101</v>
      </c>
      <c r="M8" s="981">
        <v>572</v>
      </c>
      <c r="N8" s="691">
        <v>529</v>
      </c>
      <c r="O8" s="754">
        <v>70</v>
      </c>
      <c r="P8" s="981">
        <v>69.8</v>
      </c>
      <c r="Q8" s="691">
        <v>70.2</v>
      </c>
      <c r="R8" s="1036">
        <v>672</v>
      </c>
      <c r="S8" s="981">
        <v>361</v>
      </c>
      <c r="T8" s="1037">
        <v>311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10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15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2244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2442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297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207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646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0.5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34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88.311688311688314</v>
      </c>
      <c r="C21" s="739">
        <f>B10/(B7+B10)*100</f>
        <v>11.688311688311687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92.18573046432617</v>
      </c>
      <c r="C22" s="739">
        <f>B11/(B8+B11)*100</f>
        <v>7.814269535673839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88.311688311688314</v>
      </c>
      <c r="C26" s="739">
        <f>C21</f>
        <v>11.688311688311687</v>
      </c>
    </row>
    <row r="27" spans="1:10" ht="24.75" x14ac:dyDescent="0.25">
      <c r="A27" s="742" t="s">
        <v>1407</v>
      </c>
      <c r="B27" s="739">
        <f>B22</f>
        <v>92.18573046432617</v>
      </c>
      <c r="C27" s="739">
        <f>C22</f>
        <v>7.814269535673839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6</v>
      </c>
      <c r="C5" s="1095">
        <v>3</v>
      </c>
      <c r="D5" s="914" t="s">
        <v>5</v>
      </c>
      <c r="E5" s="211"/>
      <c r="F5" s="125">
        <v>2021</v>
      </c>
      <c r="G5" s="70">
        <v>9</v>
      </c>
      <c r="H5" s="55">
        <v>6</v>
      </c>
      <c r="I5" s="110">
        <v>3</v>
      </c>
      <c r="J5" s="70">
        <v>16</v>
      </c>
      <c r="K5" s="55">
        <v>1</v>
      </c>
      <c r="L5" s="110">
        <v>15</v>
      </c>
      <c r="M5" s="70">
        <v>2219</v>
      </c>
      <c r="N5" s="55">
        <v>2457</v>
      </c>
      <c r="O5" s="70">
        <v>334</v>
      </c>
      <c r="P5" s="110">
        <v>201</v>
      </c>
    </row>
    <row r="6" spans="1:16" x14ac:dyDescent="0.25">
      <c r="A6" s="923" t="s">
        <v>259</v>
      </c>
      <c r="B6" s="1096">
        <v>1</v>
      </c>
      <c r="C6" s="1097">
        <v>14</v>
      </c>
      <c r="D6" s="915" t="s">
        <v>5</v>
      </c>
      <c r="E6" s="254"/>
      <c r="F6" s="125">
        <v>2022</v>
      </c>
      <c r="G6" s="212">
        <v>9</v>
      </c>
      <c r="H6" s="58">
        <v>6</v>
      </c>
      <c r="I6" s="160">
        <v>3</v>
      </c>
      <c r="J6" s="212">
        <v>15</v>
      </c>
      <c r="K6" s="58">
        <v>1</v>
      </c>
      <c r="L6" s="160">
        <v>14</v>
      </c>
      <c r="M6" s="212">
        <v>2244</v>
      </c>
      <c r="N6" s="58">
        <v>2442</v>
      </c>
      <c r="O6" s="212">
        <v>297</v>
      </c>
      <c r="P6" s="160">
        <v>207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10</v>
      </c>
      <c r="H7" s="94">
        <v>7</v>
      </c>
      <c r="I7" s="169">
        <v>3</v>
      </c>
      <c r="J7" s="167"/>
      <c r="K7" s="94"/>
      <c r="L7" s="169"/>
      <c r="M7" s="167">
        <v>2530</v>
      </c>
      <c r="N7" s="94">
        <v>2627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6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14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96.3</v>
      </c>
      <c r="C5" s="611">
        <v>96.8</v>
      </c>
      <c r="D5" s="945">
        <v>95.7</v>
      </c>
      <c r="E5" s="610"/>
      <c r="F5" s="611"/>
      <c r="G5" s="945"/>
      <c r="H5" s="610"/>
      <c r="I5" s="611"/>
      <c r="J5" s="945"/>
      <c r="K5" s="610">
        <v>710</v>
      </c>
      <c r="L5" s="611">
        <v>368</v>
      </c>
      <c r="M5" s="945">
        <v>342</v>
      </c>
      <c r="N5" s="610">
        <v>100.6</v>
      </c>
      <c r="O5" s="611">
        <v>102.2</v>
      </c>
      <c r="P5" s="945">
        <v>98.9</v>
      </c>
      <c r="Q5" s="610">
        <v>0.1</v>
      </c>
      <c r="R5" s="611">
        <v>0.1</v>
      </c>
      <c r="S5" s="945">
        <v>0</v>
      </c>
    </row>
    <row r="6" spans="1:19" x14ac:dyDescent="0.25">
      <c r="A6" s="286">
        <v>2021</v>
      </c>
      <c r="B6" s="457">
        <v>96.8</v>
      </c>
      <c r="C6" s="458">
        <v>97.9</v>
      </c>
      <c r="D6" s="976">
        <v>95.6</v>
      </c>
      <c r="E6" s="457">
        <v>32</v>
      </c>
      <c r="F6" s="458">
        <v>22</v>
      </c>
      <c r="G6" s="976">
        <v>10</v>
      </c>
      <c r="H6" s="457">
        <v>0</v>
      </c>
      <c r="I6" s="458">
        <v>0</v>
      </c>
      <c r="J6" s="976">
        <v>0</v>
      </c>
      <c r="K6" s="457">
        <v>698</v>
      </c>
      <c r="L6" s="458">
        <v>347</v>
      </c>
      <c r="M6" s="976">
        <v>351</v>
      </c>
      <c r="N6" s="457">
        <v>104.8</v>
      </c>
      <c r="O6" s="458">
        <v>104.5</v>
      </c>
      <c r="P6" s="976">
        <v>105.1</v>
      </c>
      <c r="Q6" s="457">
        <v>0</v>
      </c>
      <c r="R6" s="458">
        <v>0</v>
      </c>
      <c r="S6" s="976">
        <v>0</v>
      </c>
    </row>
    <row r="7" spans="1:19" x14ac:dyDescent="0.25">
      <c r="A7" s="286">
        <v>2022</v>
      </c>
      <c r="B7" s="601">
        <v>96.7</v>
      </c>
      <c r="C7" s="612">
        <v>97.8</v>
      </c>
      <c r="D7" s="980">
        <v>95.5</v>
      </c>
      <c r="E7" s="601">
        <v>35</v>
      </c>
      <c r="F7" s="612">
        <v>25</v>
      </c>
      <c r="G7" s="980">
        <v>10</v>
      </c>
      <c r="H7" s="601">
        <v>0</v>
      </c>
      <c r="I7" s="612">
        <v>0</v>
      </c>
      <c r="J7" s="980">
        <v>0</v>
      </c>
      <c r="K7" s="601">
        <v>646</v>
      </c>
      <c r="L7" s="612">
        <v>322</v>
      </c>
      <c r="M7" s="980">
        <v>324</v>
      </c>
      <c r="N7" s="601">
        <v>95</v>
      </c>
      <c r="O7" s="612">
        <v>95</v>
      </c>
      <c r="P7" s="980">
        <v>95</v>
      </c>
      <c r="Q7" s="601">
        <v>0.5</v>
      </c>
      <c r="R7" s="612">
        <v>0.5</v>
      </c>
      <c r="S7" s="980">
        <v>0.6</v>
      </c>
    </row>
    <row r="8" spans="1:19" x14ac:dyDescent="0.25">
      <c r="A8" s="219">
        <v>2023</v>
      </c>
      <c r="B8" s="947"/>
      <c r="C8" s="981"/>
      <c r="D8" s="979"/>
      <c r="E8" s="947">
        <v>34</v>
      </c>
      <c r="F8" s="981">
        <v>23</v>
      </c>
      <c r="G8" s="979">
        <v>11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7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2605301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37076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405</v>
      </c>
      <c r="C5" s="616">
        <v>330</v>
      </c>
      <c r="D5" s="616">
        <v>75</v>
      </c>
      <c r="E5" s="599">
        <v>2638</v>
      </c>
      <c r="F5" s="616">
        <v>1169</v>
      </c>
      <c r="G5" s="945">
        <v>1469</v>
      </c>
      <c r="H5" s="616">
        <v>904</v>
      </c>
      <c r="I5" s="616">
        <v>332</v>
      </c>
      <c r="J5" s="616">
        <v>572</v>
      </c>
      <c r="K5" s="217">
        <f>SUM(B5,E5,H5)</f>
        <v>3947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371</v>
      </c>
      <c r="C6" s="612">
        <v>295</v>
      </c>
      <c r="D6" s="946">
        <v>76</v>
      </c>
      <c r="E6" s="601">
        <v>2666</v>
      </c>
      <c r="F6" s="612">
        <v>1164</v>
      </c>
      <c r="G6" s="946">
        <v>1502</v>
      </c>
      <c r="H6" s="601">
        <v>884</v>
      </c>
      <c r="I6" s="612">
        <v>360</v>
      </c>
      <c r="J6" s="612">
        <v>524</v>
      </c>
      <c r="K6" s="218">
        <f>SUM(B6,E6,H6)</f>
        <v>3921</v>
      </c>
      <c r="M6" s="105" t="s">
        <v>284</v>
      </c>
      <c r="N6" s="171">
        <f>IF(ISBLANK(J7),"",J7)</f>
        <v>519</v>
      </c>
      <c r="O6" s="80">
        <f>IF(ISBLANK(I7),"",I7)</f>
        <v>366</v>
      </c>
      <c r="P6" s="211"/>
    </row>
    <row r="7" spans="1:17" ht="24.75" x14ac:dyDescent="0.25">
      <c r="A7" s="218">
        <v>2023</v>
      </c>
      <c r="B7" s="601">
        <v>324</v>
      </c>
      <c r="C7" s="612">
        <v>258</v>
      </c>
      <c r="D7" s="946">
        <v>66</v>
      </c>
      <c r="E7" s="601">
        <v>2659</v>
      </c>
      <c r="F7" s="612">
        <v>1152</v>
      </c>
      <c r="G7" s="946">
        <v>1507</v>
      </c>
      <c r="H7" s="601">
        <v>885</v>
      </c>
      <c r="I7" s="612">
        <v>366</v>
      </c>
      <c r="J7" s="612">
        <v>519</v>
      </c>
      <c r="K7" s="218">
        <f>SUM(B7,E7,H7)</f>
        <v>3868</v>
      </c>
      <c r="M7" s="106" t="s">
        <v>285</v>
      </c>
      <c r="N7" s="220">
        <f>IF(ISBLANK(G7),"",G7)</f>
        <v>1507</v>
      </c>
      <c r="O7" s="107">
        <f>IF(ISBLANK(F7),"",F7)</f>
        <v>1152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66</v>
      </c>
      <c r="O8" s="83">
        <f>IF(ISBLANK(C7),"",C7)</f>
        <v>258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519</v>
      </c>
      <c r="O13" s="80">
        <f>IF(ISBLANK(I7),"",I7)</f>
        <v>366</v>
      </c>
      <c r="P13" s="211"/>
    </row>
    <row r="14" spans="1:17" ht="27.75" customHeight="1" x14ac:dyDescent="0.25">
      <c r="M14" s="106" t="s">
        <v>515</v>
      </c>
      <c r="N14" s="220">
        <f>IF(ISBLANK(G7),"",G7)</f>
        <v>1507</v>
      </c>
      <c r="O14" s="107">
        <f>IF(ISBLANK(F7),"",F7)</f>
        <v>1152</v>
      </c>
      <c r="P14" s="211"/>
    </row>
    <row r="15" spans="1:17" ht="26.25" customHeight="1" x14ac:dyDescent="0.25">
      <c r="M15" s="108" t="s">
        <v>516</v>
      </c>
      <c r="N15" s="170">
        <f>IF(ISBLANK(D7),"",D7)</f>
        <v>66</v>
      </c>
      <c r="O15" s="83">
        <f>IF(ISBLANK(C7),"",C7)</f>
        <v>258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133</v>
      </c>
      <c r="C21" s="616">
        <v>107</v>
      </c>
      <c r="D21" s="616">
        <v>26</v>
      </c>
      <c r="E21" s="599">
        <v>603</v>
      </c>
      <c r="F21" s="616">
        <v>257</v>
      </c>
      <c r="G21" s="945">
        <v>346</v>
      </c>
      <c r="H21" s="616">
        <v>204</v>
      </c>
      <c r="I21" s="616">
        <v>77</v>
      </c>
      <c r="J21" s="616">
        <v>127</v>
      </c>
      <c r="K21" s="217">
        <f>SUM(B21,E21,H21)</f>
        <v>940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140</v>
      </c>
      <c r="C22" s="1028">
        <v>115</v>
      </c>
      <c r="D22" s="980">
        <v>25</v>
      </c>
      <c r="E22" s="1034">
        <v>618</v>
      </c>
      <c r="F22" s="1028">
        <v>272</v>
      </c>
      <c r="G22" s="980">
        <v>346</v>
      </c>
      <c r="H22" s="1034">
        <v>178</v>
      </c>
      <c r="I22" s="1028">
        <v>49</v>
      </c>
      <c r="J22" s="1028">
        <v>129</v>
      </c>
      <c r="K22" s="218">
        <f>SUM(B22,E22,H22)</f>
        <v>936</v>
      </c>
      <c r="M22" s="105" t="s">
        <v>284</v>
      </c>
      <c r="N22" s="171">
        <f>IF(ISBLANK(J23),"",J23)</f>
        <v>149</v>
      </c>
      <c r="O22" s="80">
        <f>IF(ISBLANK(I23),"",I23)</f>
        <v>79</v>
      </c>
      <c r="P22" s="211"/>
    </row>
    <row r="23" spans="1:17" ht="24.75" x14ac:dyDescent="0.25">
      <c r="A23" s="218">
        <v>2022</v>
      </c>
      <c r="B23" s="1034">
        <v>124</v>
      </c>
      <c r="C23" s="1028">
        <v>104</v>
      </c>
      <c r="D23" s="980">
        <v>20</v>
      </c>
      <c r="E23" s="1034">
        <v>639</v>
      </c>
      <c r="F23" s="1028">
        <v>289</v>
      </c>
      <c r="G23" s="980">
        <v>350</v>
      </c>
      <c r="H23" s="1034">
        <v>228</v>
      </c>
      <c r="I23" s="1028">
        <v>79</v>
      </c>
      <c r="J23" s="1028">
        <v>149</v>
      </c>
      <c r="K23" s="218">
        <f>SUM(B23,E23,H23)</f>
        <v>991</v>
      </c>
      <c r="M23" s="106" t="s">
        <v>285</v>
      </c>
      <c r="N23" s="220">
        <f>IF(ISBLANK(G23),"",G23)</f>
        <v>350</v>
      </c>
      <c r="O23" s="107">
        <f>IF(ISBLANK(F23),"",F23)</f>
        <v>289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20</v>
      </c>
      <c r="O24" s="109">
        <f>IF(ISBLANK(C23),"",C23)</f>
        <v>104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149</v>
      </c>
      <c r="O29" s="80">
        <f>IF(ISBLANK(I23),"",I23)</f>
        <v>79</v>
      </c>
      <c r="P29" s="211"/>
    </row>
    <row r="30" spans="1:17" ht="27.75" customHeight="1" x14ac:dyDescent="0.25">
      <c r="M30" s="106" t="s">
        <v>515</v>
      </c>
      <c r="N30" s="220">
        <f>IF(ISBLANK(G23),"",G23)</f>
        <v>350</v>
      </c>
      <c r="O30" s="107">
        <f>IF(ISBLANK(F23),"",F23)</f>
        <v>289</v>
      </c>
      <c r="P30" s="211"/>
    </row>
    <row r="31" spans="1:17" ht="27.75" customHeight="1" x14ac:dyDescent="0.25">
      <c r="M31" s="108" t="s">
        <v>516</v>
      </c>
      <c r="N31" s="221">
        <f>IF(ISBLANK(D23),"",D23)</f>
        <v>20</v>
      </c>
      <c r="O31" s="109">
        <f>IF(ISBLANK(C23),"",C23)</f>
        <v>104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1062582</v>
      </c>
      <c r="D5" s="253"/>
    </row>
    <row r="6" spans="1:4" ht="30" x14ac:dyDescent="0.25">
      <c r="A6" s="686" t="s">
        <v>474</v>
      </c>
      <c r="B6" s="617">
        <v>1542719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0.4</v>
      </c>
      <c r="J5" s="611">
        <v>0.7</v>
      </c>
      <c r="K5" s="945">
        <v>0.1</v>
      </c>
      <c r="L5" s="610"/>
      <c r="M5" s="611"/>
      <c r="N5" s="945"/>
    </row>
    <row r="6" spans="1:14" x14ac:dyDescent="0.25">
      <c r="A6" s="286">
        <v>2021</v>
      </c>
      <c r="B6" s="457">
        <v>7</v>
      </c>
      <c r="C6" s="457"/>
      <c r="D6" s="458"/>
      <c r="E6" s="976"/>
      <c r="F6" s="457">
        <v>28</v>
      </c>
      <c r="G6" s="458">
        <v>21</v>
      </c>
      <c r="H6" s="976">
        <v>7</v>
      </c>
      <c r="I6" s="457">
        <v>0.4</v>
      </c>
      <c r="J6" s="458">
        <v>0.2</v>
      </c>
      <c r="K6" s="976">
        <v>0.6</v>
      </c>
      <c r="L6" s="457"/>
      <c r="M6" s="458"/>
      <c r="N6" s="976"/>
    </row>
    <row r="7" spans="1:14" x14ac:dyDescent="0.25">
      <c r="A7" s="286">
        <v>2022</v>
      </c>
      <c r="B7" s="601">
        <v>7</v>
      </c>
      <c r="C7" s="601"/>
      <c r="D7" s="612"/>
      <c r="E7" s="980"/>
      <c r="F7" s="601">
        <v>23</v>
      </c>
      <c r="G7" s="612">
        <v>11</v>
      </c>
      <c r="H7" s="980">
        <v>12</v>
      </c>
      <c r="I7" s="601">
        <v>0.9</v>
      </c>
      <c r="J7" s="612">
        <v>1.8</v>
      </c>
      <c r="K7" s="980">
        <v>0.1</v>
      </c>
      <c r="L7" s="601"/>
      <c r="M7" s="612"/>
      <c r="N7" s="980"/>
    </row>
    <row r="8" spans="1:14" x14ac:dyDescent="0.25">
      <c r="A8" s="219">
        <v>2023</v>
      </c>
      <c r="B8" s="947">
        <v>7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116</v>
      </c>
      <c r="C5" s="207">
        <v>76</v>
      </c>
      <c r="G5" s="113"/>
      <c r="H5" s="174" t="s">
        <v>586</v>
      </c>
      <c r="I5" s="207">
        <v>49</v>
      </c>
      <c r="J5" s="207">
        <v>57</v>
      </c>
    </row>
    <row r="6" spans="1:13" ht="15" customHeight="1" x14ac:dyDescent="0.25">
      <c r="A6" s="175" t="s">
        <v>587</v>
      </c>
      <c r="B6" s="208">
        <v>1461</v>
      </c>
      <c r="C6" s="208">
        <v>113</v>
      </c>
      <c r="G6" s="113"/>
      <c r="H6" s="175" t="s">
        <v>587</v>
      </c>
      <c r="I6" s="208">
        <v>269</v>
      </c>
      <c r="J6" s="208">
        <v>59</v>
      </c>
    </row>
    <row r="7" spans="1:13" ht="15" customHeight="1" x14ac:dyDescent="0.25">
      <c r="A7" s="175" t="s">
        <v>588</v>
      </c>
      <c r="B7" s="208">
        <v>3886</v>
      </c>
      <c r="C7" s="208">
        <v>1701</v>
      </c>
      <c r="G7" s="113"/>
      <c r="H7" s="175" t="s">
        <v>588</v>
      </c>
      <c r="I7" s="208">
        <v>2007</v>
      </c>
      <c r="J7" s="208">
        <v>515</v>
      </c>
    </row>
    <row r="8" spans="1:13" ht="15" customHeight="1" x14ac:dyDescent="0.25">
      <c r="A8" s="175" t="s">
        <v>589</v>
      </c>
      <c r="B8" s="208">
        <v>7299</v>
      </c>
      <c r="C8" s="208">
        <v>6265</v>
      </c>
      <c r="G8" s="113"/>
      <c r="H8" s="175" t="s">
        <v>589</v>
      </c>
      <c r="I8" s="208">
        <v>5705</v>
      </c>
      <c r="J8" s="208">
        <v>4249</v>
      </c>
    </row>
    <row r="9" spans="1:13" ht="15" customHeight="1" x14ac:dyDescent="0.25">
      <c r="A9" s="175" t="s">
        <v>590</v>
      </c>
      <c r="B9" s="208">
        <v>16469</v>
      </c>
      <c r="C9" s="208">
        <v>19365</v>
      </c>
      <c r="G9" s="113"/>
      <c r="H9" s="175" t="s">
        <v>590</v>
      </c>
      <c r="I9" s="208">
        <v>15905</v>
      </c>
      <c r="J9" s="208">
        <v>18330</v>
      </c>
    </row>
    <row r="10" spans="1:13" ht="15" customHeight="1" x14ac:dyDescent="0.25">
      <c r="A10" s="175" t="s">
        <v>591</v>
      </c>
      <c r="B10" s="208">
        <v>2278</v>
      </c>
      <c r="C10" s="208">
        <v>2094</v>
      </c>
      <c r="G10" s="113"/>
      <c r="H10" s="175" t="s">
        <v>591</v>
      </c>
      <c r="I10" s="208">
        <v>2326</v>
      </c>
      <c r="J10" s="208">
        <v>1887</v>
      </c>
    </row>
    <row r="11" spans="1:13" ht="15" customHeight="1" x14ac:dyDescent="0.25">
      <c r="A11" s="176" t="s">
        <v>592</v>
      </c>
      <c r="B11" s="209">
        <v>3436</v>
      </c>
      <c r="C11" s="209">
        <v>2944</v>
      </c>
      <c r="G11" s="113"/>
      <c r="H11" s="176" t="s">
        <v>592</v>
      </c>
      <c r="I11" s="209">
        <v>5295</v>
      </c>
      <c r="J11" s="209">
        <v>3816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116</v>
      </c>
      <c r="C17" s="178">
        <f>IF(ISBLANK(C5),"0",C5)</f>
        <v>76</v>
      </c>
      <c r="G17" s="113"/>
      <c r="H17" s="174" t="s">
        <v>586</v>
      </c>
      <c r="I17" s="177">
        <f>IF(ISBLANK(I5),"0",I5)</f>
        <v>49</v>
      </c>
      <c r="J17" s="178">
        <f>IF(ISBLANK(J5),"0",J5)</f>
        <v>57</v>
      </c>
    </row>
    <row r="18" spans="1:13" ht="15" customHeight="1" x14ac:dyDescent="0.25">
      <c r="A18" s="175" t="s">
        <v>587</v>
      </c>
      <c r="B18" s="179">
        <f t="shared" ref="B18:C18" si="0">IF(ISBLANK(B6),"0",B6)</f>
        <v>1461</v>
      </c>
      <c r="C18" s="180">
        <f t="shared" si="0"/>
        <v>113</v>
      </c>
      <c r="G18" s="113"/>
      <c r="H18" s="175" t="s">
        <v>587</v>
      </c>
      <c r="I18" s="179">
        <f t="shared" ref="I18:J18" si="1">IF(ISBLANK(I6),"0",I6)</f>
        <v>269</v>
      </c>
      <c r="J18" s="180">
        <f t="shared" si="1"/>
        <v>59</v>
      </c>
    </row>
    <row r="19" spans="1:13" ht="15" customHeight="1" x14ac:dyDescent="0.25">
      <c r="A19" s="175" t="s">
        <v>588</v>
      </c>
      <c r="B19" s="179">
        <f t="shared" ref="B19:C19" si="2">IF(ISBLANK(B7),"0",B7)</f>
        <v>3886</v>
      </c>
      <c r="C19" s="180">
        <f t="shared" si="2"/>
        <v>1701</v>
      </c>
      <c r="G19" s="113"/>
      <c r="H19" s="175" t="s">
        <v>588</v>
      </c>
      <c r="I19" s="179">
        <f t="shared" ref="I19:J19" si="3">IF(ISBLANK(I7),"0",I7)</f>
        <v>2007</v>
      </c>
      <c r="J19" s="180">
        <f t="shared" si="3"/>
        <v>515</v>
      </c>
    </row>
    <row r="20" spans="1:13" ht="15" customHeight="1" x14ac:dyDescent="0.25">
      <c r="A20" s="175" t="s">
        <v>589</v>
      </c>
      <c r="B20" s="179">
        <f t="shared" ref="B20:C20" si="4">IF(ISBLANK(B8),"0",B8)</f>
        <v>7299</v>
      </c>
      <c r="C20" s="180">
        <f t="shared" si="4"/>
        <v>6265</v>
      </c>
      <c r="G20" s="113"/>
      <c r="H20" s="175" t="s">
        <v>589</v>
      </c>
      <c r="I20" s="179">
        <f t="shared" ref="I20:J20" si="5">IF(ISBLANK(I8),"0",I8)</f>
        <v>5705</v>
      </c>
      <c r="J20" s="180">
        <f t="shared" si="5"/>
        <v>4249</v>
      </c>
    </row>
    <row r="21" spans="1:13" ht="15" customHeight="1" x14ac:dyDescent="0.25">
      <c r="A21" s="175" t="s">
        <v>590</v>
      </c>
      <c r="B21" s="179">
        <f t="shared" ref="B21:C21" si="6">IF(ISBLANK(B9),"0",B9)</f>
        <v>16469</v>
      </c>
      <c r="C21" s="180">
        <f t="shared" si="6"/>
        <v>19365</v>
      </c>
      <c r="G21" s="113"/>
      <c r="H21" s="175" t="s">
        <v>590</v>
      </c>
      <c r="I21" s="179">
        <f t="shared" ref="I21:J21" si="7">IF(ISBLANK(I9),"0",I9)</f>
        <v>15905</v>
      </c>
      <c r="J21" s="180">
        <f t="shared" si="7"/>
        <v>18330</v>
      </c>
    </row>
    <row r="22" spans="1:13" ht="15" customHeight="1" x14ac:dyDescent="0.25">
      <c r="A22" s="175" t="s">
        <v>591</v>
      </c>
      <c r="B22" s="179">
        <f t="shared" ref="B22:C22" si="8">IF(ISBLANK(B10),"0",B10)</f>
        <v>2278</v>
      </c>
      <c r="C22" s="180">
        <f t="shared" si="8"/>
        <v>2094</v>
      </c>
      <c r="G22" s="113"/>
      <c r="H22" s="175" t="s">
        <v>591</v>
      </c>
      <c r="I22" s="179">
        <f t="shared" ref="I22:J22" si="9">IF(ISBLANK(I10),"0",I10)</f>
        <v>2326</v>
      </c>
      <c r="J22" s="180">
        <f t="shared" si="9"/>
        <v>1887</v>
      </c>
    </row>
    <row r="23" spans="1:13" ht="15" customHeight="1" x14ac:dyDescent="0.25">
      <c r="A23" s="176" t="s">
        <v>592</v>
      </c>
      <c r="B23" s="181">
        <f t="shared" ref="B23:C23" si="10">IF(ISBLANK(B11),"0",B11)</f>
        <v>3436</v>
      </c>
      <c r="C23" s="182">
        <f t="shared" si="10"/>
        <v>2944</v>
      </c>
      <c r="G23" s="113"/>
      <c r="H23" s="176" t="s">
        <v>592</v>
      </c>
      <c r="I23" s="181">
        <f t="shared" ref="I23:J23" si="11">IF(ISBLANK(I11),"0",I11)</f>
        <v>5295</v>
      </c>
      <c r="J23" s="182">
        <f t="shared" si="11"/>
        <v>3816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0.33195020746887965</v>
      </c>
      <c r="C29" s="184">
        <f>C17/SUM(C17:C23)*100</f>
        <v>0.23342957184102217</v>
      </c>
      <c r="D29" s="253"/>
      <c r="E29" s="253"/>
      <c r="G29" s="113"/>
      <c r="H29" s="174" t="s">
        <v>593</v>
      </c>
      <c r="I29" s="184">
        <f>I17/SUM(I17:I23)*100</f>
        <v>0.15527950310559005</v>
      </c>
      <c r="J29" s="184">
        <f>J17/SUM(J17:J23)*100</f>
        <v>0.19714315359872719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4.1808556302761479</v>
      </c>
      <c r="C30" s="185">
        <f>C18/SUM(C17:C23)*100</f>
        <v>0.34707291602678297</v>
      </c>
      <c r="D30" s="253"/>
      <c r="E30" s="253"/>
      <c r="G30" s="113"/>
      <c r="H30" s="175" t="s">
        <v>594</v>
      </c>
      <c r="I30" s="185">
        <f>I18/SUM(I17:I23)*100</f>
        <v>0.85245278235517807</v>
      </c>
      <c r="J30" s="185">
        <f>J18/SUM(J17:J23)*100</f>
        <v>0.20406045723377031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11.120331950207468</v>
      </c>
      <c r="C31" s="185">
        <f>C19/SUM(C17:C23)*100</f>
        <v>5.2245223908102458</v>
      </c>
      <c r="D31" s="253"/>
      <c r="E31" s="253"/>
      <c r="G31" s="113"/>
      <c r="H31" s="175" t="s">
        <v>595</v>
      </c>
      <c r="I31" s="185">
        <f>I19/SUM(I17:I23)*100</f>
        <v>6.3601216884269229</v>
      </c>
      <c r="J31" s="185">
        <f>J19/SUM(J17:J23)*100</f>
        <v>1.7812056860235879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20.887108313063386</v>
      </c>
      <c r="C32" s="185">
        <f>C20/SUM(C17:C23)*100</f>
        <v>19.242582468210578</v>
      </c>
      <c r="D32" s="253"/>
      <c r="E32" s="253"/>
      <c r="G32" s="113"/>
      <c r="H32" s="175" t="s">
        <v>596</v>
      </c>
      <c r="I32" s="185">
        <f>I20/SUM(I17:I23)*100</f>
        <v>18.078970718722271</v>
      </c>
      <c r="J32" s="185">
        <f>J20/SUM(J17:J23)*100</f>
        <v>14.695811572648982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47.128344541422237</v>
      </c>
      <c r="C33" s="185">
        <f>C21/SUM(C17:C23)*100</f>
        <v>59.478469193439395</v>
      </c>
      <c r="D33" s="253"/>
      <c r="E33" s="253"/>
      <c r="G33" s="113"/>
      <c r="H33" s="175" t="s">
        <v>597</v>
      </c>
      <c r="I33" s="185">
        <f>I21/SUM(I17:I23)*100</f>
        <v>50.402459120294083</v>
      </c>
      <c r="J33" s="185">
        <f>J21/SUM(J17:J23)*100</f>
        <v>63.397087815169648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6.5188152811561029</v>
      </c>
      <c r="C34" s="185">
        <f>C22/SUM(C17:C23)*100</f>
        <v>6.4315989925671113</v>
      </c>
      <c r="D34" s="253"/>
      <c r="E34" s="253"/>
      <c r="G34" s="113"/>
      <c r="H34" s="175" t="s">
        <v>598</v>
      </c>
      <c r="I34" s="185">
        <f>I22/SUM(I17:I23)*100</f>
        <v>7.3710229433388257</v>
      </c>
      <c r="J34" s="185">
        <f>J22/SUM(J17:J23)*100</f>
        <v>6.5264759796631271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9.8325940764057798</v>
      </c>
      <c r="C35" s="186">
        <f>C23/SUM(C17:C23)*100</f>
        <v>9.0423244671048586</v>
      </c>
      <c r="D35" s="253"/>
      <c r="E35" s="253"/>
      <c r="G35" s="113"/>
      <c r="H35" s="176" t="s">
        <v>599</v>
      </c>
      <c r="I35" s="186">
        <f>I23/SUM(I17:I23)*100</f>
        <v>16.77969324375713</v>
      </c>
      <c r="J35" s="186">
        <f>J23/SUM(J17:J23)*100</f>
        <v>13.198215335662159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0.33195020746887965</v>
      </c>
      <c r="C41" s="184">
        <f t="shared" si="12"/>
        <v>0.23342957184102217</v>
      </c>
      <c r="G41" s="113"/>
      <c r="H41" s="174" t="s">
        <v>601</v>
      </c>
      <c r="I41" s="184">
        <f t="shared" ref="I41:J41" si="13">I29</f>
        <v>0.15527950310559005</v>
      </c>
      <c r="J41" s="184">
        <f t="shared" si="13"/>
        <v>0.19714315359872719</v>
      </c>
    </row>
    <row r="42" spans="1:12" x14ac:dyDescent="0.25">
      <c r="A42" s="175" t="s">
        <v>602</v>
      </c>
      <c r="B42" s="185">
        <f t="shared" si="12"/>
        <v>4.1808556302761479</v>
      </c>
      <c r="C42" s="185">
        <f t="shared" si="12"/>
        <v>0.34707291602678297</v>
      </c>
      <c r="G42" s="113"/>
      <c r="H42" s="175" t="s">
        <v>602</v>
      </c>
      <c r="I42" s="185">
        <f t="shared" ref="I42:J42" si="14">I30</f>
        <v>0.85245278235517807</v>
      </c>
      <c r="J42" s="185">
        <f t="shared" si="14"/>
        <v>0.20406045723377031</v>
      </c>
    </row>
    <row r="43" spans="1:12" x14ac:dyDescent="0.25">
      <c r="A43" s="175" t="s">
        <v>603</v>
      </c>
      <c r="B43" s="185">
        <f t="shared" si="12"/>
        <v>11.120331950207468</v>
      </c>
      <c r="C43" s="185">
        <f t="shared" si="12"/>
        <v>5.2245223908102458</v>
      </c>
      <c r="G43" s="113"/>
      <c r="H43" s="175" t="s">
        <v>603</v>
      </c>
      <c r="I43" s="185">
        <f t="shared" ref="I43:J43" si="15">I31</f>
        <v>6.3601216884269229</v>
      </c>
      <c r="J43" s="185">
        <f t="shared" si="15"/>
        <v>1.7812056860235879</v>
      </c>
    </row>
    <row r="44" spans="1:12" x14ac:dyDescent="0.25">
      <c r="A44" s="175" t="s">
        <v>604</v>
      </c>
      <c r="B44" s="185">
        <f t="shared" si="12"/>
        <v>20.887108313063386</v>
      </c>
      <c r="C44" s="185">
        <f t="shared" si="12"/>
        <v>19.242582468210578</v>
      </c>
      <c r="G44" s="113"/>
      <c r="H44" s="175" t="s">
        <v>604</v>
      </c>
      <c r="I44" s="185">
        <f t="shared" ref="I44:J44" si="16">I32</f>
        <v>18.078970718722271</v>
      </c>
      <c r="J44" s="185">
        <f t="shared" si="16"/>
        <v>14.695811572648982</v>
      </c>
    </row>
    <row r="45" spans="1:12" x14ac:dyDescent="0.25">
      <c r="A45" s="175" t="s">
        <v>605</v>
      </c>
      <c r="B45" s="185">
        <f t="shared" si="12"/>
        <v>47.128344541422237</v>
      </c>
      <c r="C45" s="185">
        <f t="shared" si="12"/>
        <v>59.478469193439395</v>
      </c>
      <c r="G45" s="113"/>
      <c r="H45" s="175" t="s">
        <v>605</v>
      </c>
      <c r="I45" s="185">
        <f t="shared" ref="I45:J45" si="17">I33</f>
        <v>50.402459120294083</v>
      </c>
      <c r="J45" s="185">
        <f t="shared" si="17"/>
        <v>63.397087815169648</v>
      </c>
    </row>
    <row r="46" spans="1:12" x14ac:dyDescent="0.25">
      <c r="A46" s="175" t="s">
        <v>606</v>
      </c>
      <c r="B46" s="185">
        <f t="shared" si="12"/>
        <v>6.5188152811561029</v>
      </c>
      <c r="C46" s="185">
        <f t="shared" si="12"/>
        <v>6.4315989925671113</v>
      </c>
      <c r="G46" s="113"/>
      <c r="H46" s="175" t="s">
        <v>606</v>
      </c>
      <c r="I46" s="185">
        <f t="shared" ref="I46:J46" si="18">I34</f>
        <v>7.3710229433388257</v>
      </c>
      <c r="J46" s="185">
        <f t="shared" si="18"/>
        <v>6.5264759796631271</v>
      </c>
    </row>
    <row r="47" spans="1:12" x14ac:dyDescent="0.25">
      <c r="A47" s="176" t="s">
        <v>607</v>
      </c>
      <c r="B47" s="186">
        <f t="shared" si="12"/>
        <v>9.8325940764057798</v>
      </c>
      <c r="C47" s="186">
        <f t="shared" si="12"/>
        <v>9.0423244671048586</v>
      </c>
      <c r="G47" s="113"/>
      <c r="H47" s="176" t="s">
        <v>607</v>
      </c>
      <c r="I47" s="186">
        <f t="shared" ref="I47:J47" si="19">I35</f>
        <v>16.77969324375713</v>
      </c>
      <c r="J47" s="186">
        <f t="shared" si="19"/>
        <v>13.198215335662159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17808</v>
      </c>
      <c r="C5" s="207">
        <v>15511</v>
      </c>
      <c r="D5" s="253"/>
      <c r="E5" s="253"/>
      <c r="F5" s="1003"/>
      <c r="H5" s="174" t="s">
        <v>624</v>
      </c>
      <c r="I5" s="207">
        <v>9002</v>
      </c>
      <c r="J5" s="207">
        <v>7083</v>
      </c>
    </row>
    <row r="6" spans="1:10" ht="15" customHeight="1" x14ac:dyDescent="0.25">
      <c r="A6" s="175" t="s">
        <v>625</v>
      </c>
      <c r="B6" s="208">
        <v>4667</v>
      </c>
      <c r="C6" s="208">
        <v>5010</v>
      </c>
      <c r="D6" s="253"/>
      <c r="E6" s="253"/>
      <c r="F6" s="1003"/>
      <c r="H6" s="175" t="s">
        <v>625</v>
      </c>
      <c r="I6" s="208">
        <v>6955</v>
      </c>
      <c r="J6" s="208">
        <v>8914</v>
      </c>
    </row>
    <row r="7" spans="1:10" ht="15" customHeight="1" x14ac:dyDescent="0.25">
      <c r="A7" s="176" t="s">
        <v>626</v>
      </c>
      <c r="B7" s="209">
        <v>12470</v>
      </c>
      <c r="C7" s="209">
        <v>12037</v>
      </c>
      <c r="D7" s="253"/>
      <c r="E7" s="253"/>
      <c r="F7" s="1003"/>
      <c r="H7" s="175" t="s">
        <v>626</v>
      </c>
      <c r="I7" s="208">
        <v>15531</v>
      </c>
      <c r="J7" s="208">
        <v>12814</v>
      </c>
    </row>
    <row r="8" spans="1:10" x14ac:dyDescent="0.25">
      <c r="D8" s="253"/>
      <c r="E8" s="253"/>
      <c r="F8" s="1003"/>
      <c r="H8" s="176" t="s">
        <v>2351</v>
      </c>
      <c r="I8" s="209">
        <v>68</v>
      </c>
      <c r="J8" s="209">
        <v>102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17808</v>
      </c>
      <c r="C13" s="178">
        <f>IF(ISBLANK(C5),"0",C5)</f>
        <v>15511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4667</v>
      </c>
      <c r="C14" s="180">
        <f t="shared" si="0"/>
        <v>5010</v>
      </c>
      <c r="D14" s="253"/>
      <c r="E14" s="253"/>
      <c r="F14" s="1003"/>
      <c r="H14" s="174" t="s">
        <v>624</v>
      </c>
      <c r="I14" s="177">
        <f>IF(ISBLANK(I5),"0",I5)</f>
        <v>9002</v>
      </c>
      <c r="J14" s="178">
        <f>IF(ISBLANK(J5),"0",J5)</f>
        <v>7083</v>
      </c>
    </row>
    <row r="15" spans="1:10" ht="15" customHeight="1" x14ac:dyDescent="0.25">
      <c r="A15" s="176" t="s">
        <v>626</v>
      </c>
      <c r="B15" s="181">
        <f t="shared" si="0"/>
        <v>12470</v>
      </c>
      <c r="C15" s="182">
        <f t="shared" si="0"/>
        <v>12037</v>
      </c>
      <c r="D15" s="253"/>
      <c r="E15" s="253"/>
      <c r="F15" s="1003"/>
      <c r="H15" s="175" t="s">
        <v>625</v>
      </c>
      <c r="I15" s="179">
        <f t="shared" ref="I15:J15" si="1">IF(ISBLANK(I6),"0",I6)</f>
        <v>6955</v>
      </c>
      <c r="J15" s="180">
        <f t="shared" si="1"/>
        <v>8914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15531</v>
      </c>
      <c r="J16" s="180">
        <f t="shared" si="2"/>
        <v>12814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68</v>
      </c>
      <c r="J17" s="182">
        <f t="shared" si="3"/>
        <v>102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50.960080125912143</v>
      </c>
      <c r="C21" s="184">
        <f>C13/SUM(C13:C15)*100</f>
        <v>47.641132747711779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13.355272571183288</v>
      </c>
      <c r="C22" s="185">
        <f>C14/SUM(C13:C15)*100</f>
        <v>15.387923091098962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35.684647302904565</v>
      </c>
      <c r="C23" s="186">
        <f>C15/SUM(C13:C15)*100</f>
        <v>36.970944161189259</v>
      </c>
      <c r="D23" s="253"/>
      <c r="E23" s="253"/>
      <c r="F23" s="1003"/>
      <c r="H23" s="174" t="s">
        <v>629</v>
      </c>
      <c r="I23" s="184">
        <f>I14/SUM(I14:I17)*100</f>
        <v>28.52706299911269</v>
      </c>
      <c r="J23" s="184">
        <f>J14/SUM(J14:J17)*100</f>
        <v>24.497630823504998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22.040182532640383</v>
      </c>
      <c r="J24" s="185">
        <f>J15/SUM(J14:J17)*100</f>
        <v>30.830422301386918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49.217264545569783</v>
      </c>
      <c r="J25" s="185">
        <f>J16/SUM(J14:J17)*100</f>
        <v>44.319164389720889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0.2154899226771454</v>
      </c>
      <c r="J26" s="186">
        <f>J17/SUM(J14:J17)*100</f>
        <v>0.35278248538719609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50.960080125912143</v>
      </c>
      <c r="C29" s="189">
        <f t="shared" si="4"/>
        <v>47.641132747711779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13.355272571183288</v>
      </c>
      <c r="C30" s="192">
        <f t="shared" si="4"/>
        <v>15.387923091098962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35.684647302904565</v>
      </c>
      <c r="C31" s="195">
        <f t="shared" si="4"/>
        <v>36.970944161189259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28.52706299911269</v>
      </c>
      <c r="J32" s="189">
        <f>J23</f>
        <v>24.497630823504998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22.040182532640383</v>
      </c>
      <c r="J33" s="192">
        <f t="shared" si="5"/>
        <v>30.830422301386918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49.217264545569783</v>
      </c>
      <c r="J34" s="192">
        <f t="shared" si="6"/>
        <v>44.319164389720889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0.2154899226771454</v>
      </c>
      <c r="J35" s="195">
        <f t="shared" si="7"/>
        <v>0.35278248538719609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667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70270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105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15.7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75.36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165.2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8</v>
      </c>
      <c r="E5" s="28"/>
      <c r="J5" s="654" t="s">
        <v>542</v>
      </c>
      <c r="K5" s="669">
        <f>IF(ISBLANK(B5),"",B5)</f>
        <v>0</v>
      </c>
      <c r="L5" s="618">
        <f>IF(ISBLANK(C5),"",C5)</f>
        <v>8</v>
      </c>
      <c r="N5" s="28"/>
    </row>
    <row r="6" spans="1:15" x14ac:dyDescent="0.25">
      <c r="A6" s="656" t="s">
        <v>543</v>
      </c>
      <c r="B6" s="657">
        <v>2</v>
      </c>
      <c r="C6" s="657">
        <v>5</v>
      </c>
      <c r="E6" s="44"/>
      <c r="J6" s="656" t="s">
        <v>543</v>
      </c>
      <c r="K6" s="670">
        <f t="shared" ref="K6:K10" si="0">IF(ISBLANK(B6),"",B6)</f>
        <v>2</v>
      </c>
      <c r="L6" s="619">
        <f t="shared" ref="L6:L10" si="1">IF(ISBLANK(C6),"",C6)</f>
        <v>5</v>
      </c>
      <c r="N6" s="44"/>
    </row>
    <row r="7" spans="1:15" x14ac:dyDescent="0.25">
      <c r="A7" s="656" t="s">
        <v>641</v>
      </c>
      <c r="B7" s="657">
        <v>16</v>
      </c>
      <c r="C7" s="657">
        <v>11</v>
      </c>
      <c r="E7" s="44"/>
      <c r="J7" s="656" t="s">
        <v>641</v>
      </c>
      <c r="K7" s="670">
        <f t="shared" si="0"/>
        <v>16</v>
      </c>
      <c r="L7" s="619">
        <f t="shared" si="1"/>
        <v>11</v>
      </c>
      <c r="N7" s="44"/>
    </row>
    <row r="8" spans="1:15" x14ac:dyDescent="0.25">
      <c r="A8" s="650" t="s">
        <v>642</v>
      </c>
      <c r="B8" s="651">
        <v>13</v>
      </c>
      <c r="C8" s="651">
        <v>8</v>
      </c>
      <c r="E8" s="21"/>
      <c r="J8" s="650" t="s">
        <v>642</v>
      </c>
      <c r="K8" s="670">
        <f t="shared" si="0"/>
        <v>13</v>
      </c>
      <c r="L8" s="619">
        <f t="shared" si="1"/>
        <v>8</v>
      </c>
      <c r="N8" s="21"/>
    </row>
    <row r="9" spans="1:15" x14ac:dyDescent="0.25">
      <c r="A9" s="650" t="s">
        <v>643</v>
      </c>
      <c r="B9" s="651">
        <v>24</v>
      </c>
      <c r="C9" s="651">
        <v>12</v>
      </c>
      <c r="E9" s="21"/>
      <c r="J9" s="650" t="s">
        <v>643</v>
      </c>
      <c r="K9" s="670">
        <f t="shared" si="0"/>
        <v>24</v>
      </c>
      <c r="L9" s="619">
        <f t="shared" si="1"/>
        <v>12</v>
      </c>
      <c r="N9" s="21"/>
    </row>
    <row r="10" spans="1:15" x14ac:dyDescent="0.25">
      <c r="A10" s="652" t="s">
        <v>365</v>
      </c>
      <c r="B10" s="653">
        <v>892</v>
      </c>
      <c r="C10" s="653">
        <v>34</v>
      </c>
      <c r="J10" s="652" t="s">
        <v>365</v>
      </c>
      <c r="K10" s="671">
        <f t="shared" si="0"/>
        <v>892</v>
      </c>
      <c r="L10" s="620">
        <f t="shared" si="1"/>
        <v>34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2.58</v>
      </c>
      <c r="C15" s="197"/>
      <c r="D15" s="253"/>
      <c r="E15" s="211"/>
      <c r="F15" s="253"/>
      <c r="G15" s="253"/>
      <c r="J15" s="673" t="s">
        <v>488</v>
      </c>
      <c r="K15" s="674">
        <f>B15</f>
        <v>2.58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0.23</v>
      </c>
      <c r="C16" s="197"/>
      <c r="D16" s="253"/>
      <c r="E16" s="254"/>
      <c r="F16" s="253"/>
      <c r="G16" s="253"/>
      <c r="J16" s="675" t="s">
        <v>489</v>
      </c>
      <c r="K16" s="676">
        <f>B16</f>
        <v>0.23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0.7</v>
      </c>
      <c r="C18" s="197"/>
      <c r="D18" s="255"/>
      <c r="E18" s="256"/>
      <c r="F18" s="253"/>
      <c r="G18" s="253"/>
      <c r="J18" s="678" t="s">
        <v>501</v>
      </c>
      <c r="K18" s="674">
        <f>B18</f>
        <v>0.7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3.83</v>
      </c>
      <c r="C19" s="198"/>
      <c r="D19" s="255"/>
      <c r="E19" s="256"/>
      <c r="F19" s="253"/>
      <c r="G19" s="253"/>
      <c r="J19" s="672" t="s">
        <v>502</v>
      </c>
      <c r="K19" s="676">
        <f>B19</f>
        <v>3.83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1.44</v>
      </c>
      <c r="C21" s="253"/>
      <c r="D21" s="253"/>
      <c r="E21" s="253"/>
      <c r="F21" s="253"/>
      <c r="G21" s="253"/>
      <c r="J21" s="661" t="s">
        <v>498</v>
      </c>
      <c r="K21" s="679">
        <f>B21</f>
        <v>1.44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3</v>
      </c>
      <c r="E32" s="28"/>
      <c r="J32" s="654" t="s">
        <v>542</v>
      </c>
      <c r="K32" s="669">
        <f>IF(ISBLANK(B32),"",B32)</f>
        <v>1</v>
      </c>
      <c r="L32" s="618">
        <f>IF(ISBLANK(C32),"",C32)</f>
        <v>3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8</v>
      </c>
      <c r="C34" s="657">
        <v>15</v>
      </c>
      <c r="E34" s="44"/>
      <c r="J34" s="656" t="s">
        <v>641</v>
      </c>
      <c r="K34" s="670">
        <f t="shared" si="2"/>
        <v>8</v>
      </c>
      <c r="L34" s="619">
        <f t="shared" si="3"/>
        <v>15</v>
      </c>
      <c r="N34" s="44"/>
    </row>
    <row r="35" spans="1:15" x14ac:dyDescent="0.25">
      <c r="A35" s="650" t="s">
        <v>642</v>
      </c>
      <c r="B35" s="651">
        <v>8</v>
      </c>
      <c r="C35" s="651">
        <v>10</v>
      </c>
      <c r="E35" s="21"/>
      <c r="J35" s="650" t="s">
        <v>642</v>
      </c>
      <c r="K35" s="670">
        <f t="shared" si="2"/>
        <v>8</v>
      </c>
      <c r="L35" s="619">
        <f t="shared" si="3"/>
        <v>10</v>
      </c>
      <c r="N35" s="21"/>
    </row>
    <row r="36" spans="1:15" x14ac:dyDescent="0.25">
      <c r="A36" s="650" t="s">
        <v>643</v>
      </c>
      <c r="B36" s="651">
        <v>6</v>
      </c>
      <c r="C36" s="651">
        <v>7</v>
      </c>
      <c r="E36" s="21"/>
      <c r="J36" s="650" t="s">
        <v>643</v>
      </c>
      <c r="K36" s="670">
        <f t="shared" si="2"/>
        <v>6</v>
      </c>
      <c r="L36" s="619">
        <f t="shared" si="3"/>
        <v>7</v>
      </c>
      <c r="N36" s="21"/>
    </row>
    <row r="37" spans="1:15" x14ac:dyDescent="0.25">
      <c r="A37" s="652" t="s">
        <v>365</v>
      </c>
      <c r="B37" s="653">
        <v>144</v>
      </c>
      <c r="C37" s="653">
        <v>8</v>
      </c>
      <c r="J37" s="652" t="s">
        <v>365</v>
      </c>
      <c r="K37" s="671">
        <f t="shared" si="2"/>
        <v>144</v>
      </c>
      <c r="L37" s="620">
        <f t="shared" si="3"/>
        <v>8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0.5</v>
      </c>
      <c r="C42" s="197"/>
      <c r="D42" s="253"/>
      <c r="E42" s="211"/>
      <c r="F42" s="253"/>
      <c r="G42" s="253"/>
      <c r="J42" s="673" t="s">
        <v>488</v>
      </c>
      <c r="K42" s="674">
        <f>B42</f>
        <v>0.5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0.14000000000000001</v>
      </c>
      <c r="C43" s="197"/>
      <c r="D43" s="253"/>
      <c r="E43" s="254"/>
      <c r="F43" s="253"/>
      <c r="G43" s="253"/>
      <c r="J43" s="675" t="s">
        <v>489</v>
      </c>
      <c r="K43" s="676">
        <f>B43</f>
        <v>0.14000000000000001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0.21</v>
      </c>
      <c r="C45" s="197"/>
      <c r="D45" s="255"/>
      <c r="E45" s="256"/>
      <c r="F45" s="253"/>
      <c r="G45" s="253"/>
      <c r="J45" s="678" t="s">
        <v>501</v>
      </c>
      <c r="K45" s="674">
        <f>B45</f>
        <v>0.21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0.76</v>
      </c>
      <c r="C46" s="198"/>
      <c r="D46" s="255"/>
      <c r="E46" s="256"/>
      <c r="F46" s="253"/>
      <c r="G46" s="253"/>
      <c r="J46" s="672" t="s">
        <v>502</v>
      </c>
      <c r="K46" s="676">
        <f>B46</f>
        <v>0.76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0.33</v>
      </c>
      <c r="C48" s="253"/>
      <c r="D48" s="253"/>
      <c r="E48" s="253"/>
      <c r="F48" s="253"/>
      <c r="G48" s="253"/>
      <c r="J48" s="661" t="s">
        <v>498</v>
      </c>
      <c r="K48" s="679">
        <f>B48</f>
        <v>0.33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2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30930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41325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13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11983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2</v>
      </c>
      <c r="C4" s="643">
        <v>13014</v>
      </c>
      <c r="D4" s="643">
        <v>2</v>
      </c>
      <c r="E4" s="643">
        <v>20995</v>
      </c>
      <c r="F4" s="643">
        <v>1</v>
      </c>
      <c r="G4" s="643">
        <v>12</v>
      </c>
      <c r="H4" s="643">
        <v>3496</v>
      </c>
      <c r="I4" s="253"/>
      <c r="J4" s="253"/>
      <c r="K4" s="253"/>
    </row>
    <row r="5" spans="1:11" x14ac:dyDescent="0.25">
      <c r="A5" s="767">
        <v>2021</v>
      </c>
      <c r="B5" s="602">
        <v>2</v>
      </c>
      <c r="C5" s="602">
        <v>33849</v>
      </c>
      <c r="D5" s="602">
        <v>2</v>
      </c>
      <c r="E5" s="602">
        <v>32718</v>
      </c>
      <c r="F5" s="602">
        <v>1</v>
      </c>
      <c r="G5" s="602">
        <v>10</v>
      </c>
      <c r="H5" s="602">
        <v>5601</v>
      </c>
      <c r="I5" s="253"/>
      <c r="J5" s="253"/>
      <c r="K5" s="253"/>
    </row>
    <row r="6" spans="1:11" x14ac:dyDescent="0.25">
      <c r="A6" s="481">
        <v>2022</v>
      </c>
      <c r="B6" s="617">
        <v>2</v>
      </c>
      <c r="C6" s="617">
        <v>30930</v>
      </c>
      <c r="D6" s="617">
        <v>2</v>
      </c>
      <c r="E6" s="617">
        <v>41325</v>
      </c>
      <c r="F6" s="617">
        <v>1</v>
      </c>
      <c r="G6" s="617">
        <v>13</v>
      </c>
      <c r="H6" s="617">
        <v>11983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332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4.7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2.4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134.6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0.97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1.4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96.9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9497171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135153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111.2</v>
      </c>
      <c r="E4" s="600">
        <v>0.92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47.4</v>
      </c>
      <c r="E5" s="751">
        <v>0.71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134.6</v>
      </c>
      <c r="E6" s="959">
        <v>0.97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356</v>
      </c>
      <c r="C4" s="643">
        <v>4.9000000000000004</v>
      </c>
      <c r="D4" s="643">
        <v>1</v>
      </c>
      <c r="E4" s="643">
        <v>0.15</v>
      </c>
      <c r="F4" s="643">
        <v>0.6</v>
      </c>
      <c r="G4" s="643">
        <v>2.2000000000000002</v>
      </c>
      <c r="H4" s="1066"/>
      <c r="I4" s="253"/>
      <c r="J4" s="253"/>
      <c r="K4" s="253"/>
    </row>
    <row r="5" spans="1:11" x14ac:dyDescent="0.25">
      <c r="A5" s="480">
        <v>2021</v>
      </c>
      <c r="B5" s="602">
        <v>359</v>
      </c>
      <c r="C5" s="602">
        <v>5.0999999999999996</v>
      </c>
      <c r="D5" s="602">
        <v>1.1000000000000001</v>
      </c>
      <c r="E5" s="602">
        <v>0.16</v>
      </c>
      <c r="F5" s="602">
        <v>0.6</v>
      </c>
      <c r="G5" s="602">
        <v>2.4</v>
      </c>
      <c r="H5" s="1066"/>
      <c r="I5" s="253"/>
      <c r="J5" s="253"/>
      <c r="K5" s="253"/>
    </row>
    <row r="6" spans="1:11" x14ac:dyDescent="0.25">
      <c r="A6" s="360">
        <v>2022</v>
      </c>
      <c r="B6" s="602">
        <v>332</v>
      </c>
      <c r="C6" s="602">
        <v>4.7</v>
      </c>
      <c r="D6" s="602">
        <v>1.2</v>
      </c>
      <c r="E6" s="602">
        <v>0.16</v>
      </c>
      <c r="F6" s="602">
        <v>0.6</v>
      </c>
      <c r="G6" s="602">
        <v>2.4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99.1</v>
      </c>
      <c r="C5" s="602">
        <v>85.8</v>
      </c>
      <c r="D5" s="602">
        <v>2</v>
      </c>
      <c r="E5" s="602">
        <v>2.8</v>
      </c>
      <c r="F5" s="253"/>
      <c r="G5" s="253"/>
      <c r="H5" s="253"/>
    </row>
    <row r="6" spans="1:8" x14ac:dyDescent="0.25">
      <c r="A6" s="360">
        <v>2021</v>
      </c>
      <c r="B6" s="602">
        <v>95.4</v>
      </c>
      <c r="C6" s="602">
        <v>96.6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96.9</v>
      </c>
      <c r="D7" s="1067">
        <v>1</v>
      </c>
      <c r="E7" s="1067">
        <v>1.4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2.8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1.4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7050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10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542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5370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132215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1882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6181</v>
      </c>
      <c r="C5" s="1034">
        <v>3104</v>
      </c>
      <c r="D5" s="600">
        <v>3077</v>
      </c>
      <c r="G5" s="871" t="s">
        <v>126</v>
      </c>
      <c r="H5" s="637">
        <f>IF(ISBLANK(D7),"",D7)</f>
        <v>3653</v>
      </c>
    </row>
    <row r="6" spans="1:17" x14ac:dyDescent="0.25">
      <c r="A6" s="641">
        <v>2021</v>
      </c>
      <c r="B6" s="1034">
        <v>6285</v>
      </c>
      <c r="C6" s="1034">
        <v>2995</v>
      </c>
      <c r="D6" s="602">
        <v>3290</v>
      </c>
      <c r="G6" s="635" t="s">
        <v>127</v>
      </c>
      <c r="H6" s="623">
        <f>IF(ISBLANK(C7),"",C7)</f>
        <v>3397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7050</v>
      </c>
      <c r="C7" s="1034">
        <v>3397</v>
      </c>
      <c r="D7" s="617">
        <v>3653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3653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3397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15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1.6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1.5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62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14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4480</v>
      </c>
      <c r="C6" s="55">
        <v>2354</v>
      </c>
      <c r="D6" s="55">
        <v>2126</v>
      </c>
      <c r="E6" s="70">
        <v>5357</v>
      </c>
      <c r="F6" s="55">
        <v>2693</v>
      </c>
      <c r="G6" s="110">
        <v>2664</v>
      </c>
      <c r="H6" s="55">
        <v>2835</v>
      </c>
      <c r="I6" s="55">
        <v>1432</v>
      </c>
      <c r="J6" s="55">
        <v>1403</v>
      </c>
      <c r="K6" s="70">
        <v>11974</v>
      </c>
      <c r="L6" s="55">
        <v>6127</v>
      </c>
      <c r="M6" s="110">
        <v>5847</v>
      </c>
      <c r="N6" s="70">
        <v>10949</v>
      </c>
      <c r="O6" s="55">
        <v>5666</v>
      </c>
      <c r="P6" s="110">
        <v>5283</v>
      </c>
      <c r="Q6" s="70">
        <v>46231</v>
      </c>
      <c r="R6" s="55">
        <v>22840</v>
      </c>
      <c r="S6" s="110">
        <v>23391</v>
      </c>
      <c r="T6" s="70">
        <v>72096</v>
      </c>
      <c r="U6" s="55">
        <v>34967</v>
      </c>
      <c r="V6" s="160">
        <v>37129</v>
      </c>
    </row>
    <row r="7" spans="1:22" x14ac:dyDescent="0.25">
      <c r="A7" s="286">
        <v>2021</v>
      </c>
      <c r="B7" s="167">
        <v>4428</v>
      </c>
      <c r="C7" s="94">
        <v>2315</v>
      </c>
      <c r="D7" s="94">
        <v>2113</v>
      </c>
      <c r="E7" s="167">
        <v>5287</v>
      </c>
      <c r="F7" s="94">
        <v>2658</v>
      </c>
      <c r="G7" s="169">
        <v>2629</v>
      </c>
      <c r="H7" s="94">
        <v>2844</v>
      </c>
      <c r="I7" s="94">
        <v>1440</v>
      </c>
      <c r="J7" s="94">
        <v>1404</v>
      </c>
      <c r="K7" s="167">
        <v>11856</v>
      </c>
      <c r="L7" s="94">
        <v>6052</v>
      </c>
      <c r="M7" s="169">
        <v>5804</v>
      </c>
      <c r="N7" s="167">
        <v>10673</v>
      </c>
      <c r="O7" s="94">
        <v>5537</v>
      </c>
      <c r="P7" s="169">
        <v>5136</v>
      </c>
      <c r="Q7" s="167">
        <v>45237</v>
      </c>
      <c r="R7" s="94">
        <v>22337</v>
      </c>
      <c r="S7" s="169">
        <v>22900</v>
      </c>
      <c r="T7" s="212">
        <v>71039</v>
      </c>
      <c r="U7" s="58">
        <v>34405</v>
      </c>
      <c r="V7" s="160">
        <v>36634</v>
      </c>
    </row>
    <row r="8" spans="1:22" x14ac:dyDescent="0.25">
      <c r="A8" s="219">
        <v>2022</v>
      </c>
      <c r="B8" s="72">
        <v>4295</v>
      </c>
      <c r="C8" s="61">
        <v>2229</v>
      </c>
      <c r="D8" s="61">
        <v>2066</v>
      </c>
      <c r="E8" s="72">
        <v>5290</v>
      </c>
      <c r="F8" s="61">
        <v>2688</v>
      </c>
      <c r="G8" s="111">
        <v>2602</v>
      </c>
      <c r="H8" s="61">
        <v>2919</v>
      </c>
      <c r="I8" s="61">
        <v>1450</v>
      </c>
      <c r="J8" s="61">
        <v>1469</v>
      </c>
      <c r="K8" s="72">
        <v>11795</v>
      </c>
      <c r="L8" s="61">
        <v>6016</v>
      </c>
      <c r="M8" s="111">
        <v>5779</v>
      </c>
      <c r="N8" s="72">
        <v>10290</v>
      </c>
      <c r="O8" s="61">
        <v>5240</v>
      </c>
      <c r="P8" s="111">
        <v>5050</v>
      </c>
      <c r="Q8" s="72">
        <v>44484</v>
      </c>
      <c r="R8" s="61">
        <v>21922</v>
      </c>
      <c r="S8" s="111">
        <v>22562</v>
      </c>
      <c r="T8" s="72">
        <v>70270</v>
      </c>
      <c r="U8" s="61">
        <v>33963</v>
      </c>
      <c r="V8" s="111">
        <v>36307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4295</v>
      </c>
      <c r="C15" s="172">
        <f>E8</f>
        <v>5290</v>
      </c>
      <c r="D15" s="172">
        <f>H8</f>
        <v>2919</v>
      </c>
      <c r="E15" s="172">
        <f>K8</f>
        <v>11795</v>
      </c>
      <c r="F15" s="172">
        <f>N8</f>
        <v>10290</v>
      </c>
      <c r="G15" s="172">
        <f>Q8</f>
        <v>44484</v>
      </c>
      <c r="H15" s="334">
        <f>T8</f>
        <v>70270</v>
      </c>
      <c r="M15" s="172">
        <f>K8</f>
        <v>11795</v>
      </c>
      <c r="N15" s="172">
        <f>H15-E15-O15</f>
        <v>42274</v>
      </c>
      <c r="O15" s="172">
        <f>H15-(B15+C15+G15)</f>
        <v>16201</v>
      </c>
      <c r="P15" s="29"/>
      <c r="Q15" s="100">
        <f>M15/H15*100</f>
        <v>16.785256866372563</v>
      </c>
      <c r="R15" s="100">
        <f>N15/H15*100</f>
        <v>60.15938522840473</v>
      </c>
      <c r="S15" s="100">
        <f>O15/H15*100</f>
        <v>23.055357905222714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16.785256866372563</v>
      </c>
      <c r="R18" s="100">
        <f>N15/H15*100</f>
        <v>60.15938522840473</v>
      </c>
      <c r="S18" s="100">
        <f>O15/H15*100</f>
        <v>23.055357905222714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3.3</v>
      </c>
      <c r="C23" s="361"/>
      <c r="D23" s="361"/>
      <c r="E23" s="167">
        <v>6.5</v>
      </c>
      <c r="F23" s="361"/>
      <c r="G23" s="362"/>
      <c r="H23" s="167">
        <v>3.28</v>
      </c>
      <c r="I23" s="94">
        <v>3.34</v>
      </c>
      <c r="J23" s="169">
        <v>3.22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5.3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7.3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3.22</v>
      </c>
      <c r="C32" s="674">
        <f>IF(ISBLANK(I23),"",I23)</f>
        <v>3.34</v>
      </c>
      <c r="F32" s="700">
        <f>A23</f>
        <v>2020</v>
      </c>
      <c r="G32" s="674">
        <f>IF(ISBLANK(J23),"",J23)</f>
        <v>3.22</v>
      </c>
      <c r="H32" s="674">
        <f>IF(ISBLANK(I23),"",I23)</f>
        <v>3.34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10</v>
      </c>
      <c r="C4" s="600">
        <v>0</v>
      </c>
      <c r="D4" s="600">
        <v>0</v>
      </c>
      <c r="E4" s="599">
        <v>0</v>
      </c>
      <c r="F4" s="600">
        <v>0.8</v>
      </c>
      <c r="G4" s="600">
        <v>0</v>
      </c>
    </row>
    <row r="5" spans="1:10" x14ac:dyDescent="0.25">
      <c r="A5" s="286">
        <v>2022</v>
      </c>
      <c r="B5" s="751">
        <v>18</v>
      </c>
      <c r="C5" s="751">
        <v>0</v>
      </c>
      <c r="D5" s="751">
        <v>1</v>
      </c>
      <c r="E5" s="753">
        <v>1</v>
      </c>
      <c r="F5" s="751">
        <v>1.6</v>
      </c>
      <c r="G5" s="751">
        <v>0.1</v>
      </c>
    </row>
    <row r="6" spans="1:10" x14ac:dyDescent="0.25">
      <c r="A6" s="218">
        <v>2023</v>
      </c>
      <c r="B6" s="752">
        <v>14</v>
      </c>
      <c r="C6" s="752">
        <v>0</v>
      </c>
      <c r="D6" s="752">
        <v>1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10</v>
      </c>
      <c r="C11" s="80">
        <f>IF(ISBLANK(D4),"",D4)</f>
        <v>0</v>
      </c>
      <c r="E11" s="103">
        <f>A4</f>
        <v>2021</v>
      </c>
      <c r="F11" s="80">
        <f>IF(ISBLANK(B4),"",B4)</f>
        <v>10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18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18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14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14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103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495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5.0999999999999996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148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1.2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392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744</v>
      </c>
    </row>
    <row r="17" spans="2:3" x14ac:dyDescent="0.25">
      <c r="B17" s="253">
        <v>2022</v>
      </c>
      <c r="C17" s="1100">
        <v>596</v>
      </c>
    </row>
    <row r="18" spans="2:3" x14ac:dyDescent="0.25">
      <c r="B18" s="253">
        <v>2023</v>
      </c>
      <c r="C18" s="1100">
        <v>495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744</v>
      </c>
    </row>
    <row r="22" spans="2:3" x14ac:dyDescent="0.25">
      <c r="B22" s="636">
        <f>B17</f>
        <v>2022</v>
      </c>
      <c r="C22" s="636">
        <f t="shared" ref="C22:C23" si="0">IF(ISBLANK(C17),"",C17)</f>
        <v>596</v>
      </c>
    </row>
    <row r="23" spans="2:3" x14ac:dyDescent="0.25">
      <c r="B23" s="636">
        <f>B18</f>
        <v>2023</v>
      </c>
      <c r="C23" s="636">
        <f t="shared" si="0"/>
        <v>495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42</v>
      </c>
      <c r="C5" s="55">
        <v>65</v>
      </c>
      <c r="D5" s="55">
        <v>49</v>
      </c>
      <c r="E5" s="269">
        <f>SUM(B5:D5)</f>
        <v>156</v>
      </c>
      <c r="F5" s="71">
        <v>126</v>
      </c>
      <c r="G5" s="70">
        <v>0.4</v>
      </c>
      <c r="H5" s="55">
        <v>0.2</v>
      </c>
      <c r="I5" s="110">
        <v>0.3</v>
      </c>
      <c r="J5" s="71">
        <v>0.2</v>
      </c>
    </row>
    <row r="6" spans="1:10" x14ac:dyDescent="0.25">
      <c r="A6" s="286">
        <v>2022</v>
      </c>
      <c r="B6" s="757">
        <v>50</v>
      </c>
      <c r="C6" s="758">
        <v>61</v>
      </c>
      <c r="D6" s="758">
        <v>45</v>
      </c>
      <c r="E6" s="270">
        <f>SUM(B6:D6)</f>
        <v>156</v>
      </c>
      <c r="F6" s="214">
        <v>125</v>
      </c>
      <c r="G6" s="457">
        <v>0.4</v>
      </c>
      <c r="H6" s="458">
        <v>0.1</v>
      </c>
      <c r="I6" s="763">
        <v>0.3</v>
      </c>
      <c r="J6" s="214">
        <v>0.2</v>
      </c>
    </row>
    <row r="7" spans="1:10" x14ac:dyDescent="0.25">
      <c r="A7" s="218">
        <v>2023</v>
      </c>
      <c r="B7" s="167">
        <v>50</v>
      </c>
      <c r="C7" s="94">
        <v>60</v>
      </c>
      <c r="D7" s="94">
        <v>45</v>
      </c>
      <c r="E7" s="447">
        <f>SUM(B7:D7)</f>
        <v>155</v>
      </c>
      <c r="F7" s="168">
        <v>103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126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125</v>
      </c>
      <c r="C14" s="28"/>
      <c r="D14" s="28"/>
      <c r="F14" s="625" t="s">
        <v>1526</v>
      </c>
      <c r="G14" s="621">
        <f>IF(ISBLANK(B7),"",B7)</f>
        <v>50</v>
      </c>
      <c r="I14" s="625" t="s">
        <v>1529</v>
      </c>
      <c r="J14" s="621">
        <f>IF(ISBLANK(B7),"",B7)</f>
        <v>50</v>
      </c>
    </row>
    <row r="15" spans="1:10" x14ac:dyDescent="0.25">
      <c r="A15" s="624">
        <f t="shared" ref="A15" si="1">A7</f>
        <v>2023</v>
      </c>
      <c r="B15" s="623">
        <f t="shared" si="0"/>
        <v>103</v>
      </c>
      <c r="C15" s="28"/>
      <c r="D15" s="28"/>
      <c r="F15" s="626" t="s">
        <v>1527</v>
      </c>
      <c r="G15" s="622">
        <f>IF(ISBLANK(C7),"",C7)</f>
        <v>60</v>
      </c>
      <c r="I15" s="626" t="s">
        <v>1538</v>
      </c>
      <c r="J15" s="622">
        <f>IF(ISBLANK(C7),"",C7)</f>
        <v>60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45</v>
      </c>
      <c r="I16" s="627" t="s">
        <v>1539</v>
      </c>
      <c r="J16" s="623">
        <f>IF(ISBLANK(D7),"",D7)</f>
        <v>45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30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152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0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29</v>
      </c>
      <c r="C6" s="759"/>
      <c r="D6" s="759"/>
      <c r="E6" s="457">
        <v>3.6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0</v>
      </c>
      <c r="C7" s="759"/>
      <c r="D7" s="759"/>
      <c r="E7" s="457">
        <v>0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0</v>
      </c>
      <c r="C8" s="760"/>
      <c r="D8" s="760"/>
      <c r="E8" s="601">
        <v>0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29</v>
      </c>
      <c r="C16" s="755"/>
      <c r="I16" s="700">
        <f>A6</f>
        <v>2020</v>
      </c>
      <c r="J16" s="674">
        <f>IF(ISBLANK(E6),"",E6)</f>
        <v>3.6</v>
      </c>
      <c r="K16" s="756"/>
    </row>
    <row r="17" spans="1:10" x14ac:dyDescent="0.25">
      <c r="A17" s="701">
        <f>A7</f>
        <v>2021</v>
      </c>
      <c r="B17" s="853">
        <f>IF(ISBLANK(B7),"",B7)</f>
        <v>0</v>
      </c>
      <c r="C17" s="755"/>
      <c r="I17" s="701">
        <f>A7</f>
        <v>2021</v>
      </c>
      <c r="J17" s="853">
        <f>IF(ISBLANK(E7),"",E7)</f>
        <v>0</v>
      </c>
    </row>
    <row r="18" spans="1:10" x14ac:dyDescent="0.25">
      <c r="A18" s="702">
        <f>A8</f>
        <v>2022</v>
      </c>
      <c r="B18" s="676">
        <f>IF(ISBLANK(B8),"",B8)</f>
        <v>0</v>
      </c>
      <c r="C18" s="755"/>
      <c r="I18" s="702">
        <f>A8</f>
        <v>2022</v>
      </c>
      <c r="J18" s="676">
        <f>IF(ISBLANK(E8),"",E8)</f>
        <v>0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11</v>
      </c>
      <c r="D5" s="449">
        <f>IF(ISBLANK(B5),"",A5)</f>
        <v>2021</v>
      </c>
      <c r="E5" s="618">
        <f>IF(ISBLANK(B5),"",B5)</f>
        <v>11</v>
      </c>
      <c r="K5" s="217">
        <v>2020</v>
      </c>
      <c r="L5" s="655">
        <v>1.1000000000000001</v>
      </c>
    </row>
    <row r="6" spans="1:12" x14ac:dyDescent="0.25">
      <c r="A6" s="229">
        <v>2022</v>
      </c>
      <c r="B6" s="602">
        <v>16</v>
      </c>
      <c r="D6" s="450">
        <f>IF(ISBLANK(B6),"",A6)</f>
        <v>2022</v>
      </c>
      <c r="E6" s="619">
        <f>IF(ISBLANK(B6),"",B6)</f>
        <v>16</v>
      </c>
      <c r="K6" s="286">
        <v>2021</v>
      </c>
      <c r="L6" s="657">
        <v>0.8</v>
      </c>
    </row>
    <row r="7" spans="1:12" x14ac:dyDescent="0.25">
      <c r="A7" s="123">
        <v>2023</v>
      </c>
      <c r="B7" s="617">
        <v>16</v>
      </c>
      <c r="D7" s="379">
        <f>IF(ISBLANK(B7),"",A7)</f>
        <v>2023</v>
      </c>
      <c r="E7" s="620">
        <f>IF(ISBLANK(B7),"",B7)</f>
        <v>16</v>
      </c>
      <c r="K7" s="219">
        <v>2022</v>
      </c>
      <c r="L7" s="617">
        <v>1.5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12</v>
      </c>
      <c r="C4" s="643">
        <v>185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12</v>
      </c>
      <c r="C5" s="602">
        <v>156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30</v>
      </c>
      <c r="C6" s="602">
        <v>152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18</v>
      </c>
      <c r="C5" s="643">
        <v>3980</v>
      </c>
      <c r="D5" s="643">
        <v>343</v>
      </c>
      <c r="E5" s="869">
        <v>8.6</v>
      </c>
      <c r="F5" s="1039">
        <v>8.9</v>
      </c>
      <c r="G5" s="1039">
        <v>8.3000000000000007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16</v>
      </c>
      <c r="C6" s="657">
        <v>4402</v>
      </c>
      <c r="D6" s="657">
        <v>393</v>
      </c>
      <c r="E6" s="657">
        <v>8.8000000000000007</v>
      </c>
      <c r="F6" s="657">
        <v>8.6999999999999993</v>
      </c>
      <c r="G6" s="657">
        <v>9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13</v>
      </c>
      <c r="C7" s="617">
        <v>5370</v>
      </c>
      <c r="D7" s="617">
        <v>542</v>
      </c>
      <c r="E7" s="617">
        <v>10</v>
      </c>
      <c r="F7" s="617">
        <v>10</v>
      </c>
      <c r="G7" s="617">
        <v>10.1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6.3</v>
      </c>
      <c r="C4" s="655">
        <v>110</v>
      </c>
      <c r="D4" s="655">
        <v>0.9</v>
      </c>
      <c r="E4" s="655">
        <v>400</v>
      </c>
      <c r="F4" s="655">
        <v>0.6</v>
      </c>
      <c r="G4" s="655">
        <v>10</v>
      </c>
      <c r="H4" s="655">
        <v>0</v>
      </c>
      <c r="I4" s="655">
        <v>50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5.0999999999999996</v>
      </c>
      <c r="C5" s="602">
        <v>141</v>
      </c>
      <c r="D5" s="602">
        <v>1.2</v>
      </c>
      <c r="E5" s="602">
        <v>399</v>
      </c>
      <c r="F5" s="602">
        <v>0.6</v>
      </c>
      <c r="G5" s="602">
        <v>19</v>
      </c>
      <c r="H5" s="602">
        <v>1</v>
      </c>
      <c r="I5" s="602">
        <v>62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148</v>
      </c>
      <c r="D6" s="617"/>
      <c r="E6" s="617">
        <v>392</v>
      </c>
      <c r="F6" s="617"/>
      <c r="G6" s="617">
        <v>15</v>
      </c>
      <c r="H6" s="617">
        <v>1</v>
      </c>
      <c r="I6" s="617">
        <v>62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169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610</v>
      </c>
      <c r="C4" s="1006">
        <v>299</v>
      </c>
      <c r="D4" s="1006">
        <v>311</v>
      </c>
      <c r="E4" s="1005">
        <v>1210</v>
      </c>
      <c r="F4" s="1006">
        <v>648</v>
      </c>
      <c r="G4" s="1006">
        <v>562</v>
      </c>
      <c r="H4" s="1007">
        <v>8.5</v>
      </c>
      <c r="I4" s="1007">
        <v>16.8</v>
      </c>
      <c r="J4" s="1007">
        <v>-8.3000000000000007</v>
      </c>
      <c r="K4" s="70">
        <v>692</v>
      </c>
      <c r="L4" s="55">
        <v>299</v>
      </c>
      <c r="M4" s="110">
        <v>393</v>
      </c>
      <c r="N4" s="55">
        <v>1000</v>
      </c>
      <c r="O4" s="55">
        <v>469</v>
      </c>
      <c r="P4" s="110">
        <v>531</v>
      </c>
    </row>
    <row r="5" spans="1:17" x14ac:dyDescent="0.25">
      <c r="A5" s="286">
        <v>2021</v>
      </c>
      <c r="B5" s="1008">
        <v>566</v>
      </c>
      <c r="C5" s="1009">
        <v>287</v>
      </c>
      <c r="D5" s="1009">
        <v>279</v>
      </c>
      <c r="E5" s="1008">
        <v>1463</v>
      </c>
      <c r="F5" s="1009">
        <v>747</v>
      </c>
      <c r="G5" s="1009">
        <v>716</v>
      </c>
      <c r="H5" s="1010">
        <v>8</v>
      </c>
      <c r="I5" s="1010">
        <v>20.6</v>
      </c>
      <c r="J5" s="1010">
        <v>-12.6</v>
      </c>
      <c r="K5" s="212">
        <v>861</v>
      </c>
      <c r="L5" s="58">
        <v>377</v>
      </c>
      <c r="M5" s="160">
        <v>484</v>
      </c>
      <c r="N5" s="58">
        <v>1169</v>
      </c>
      <c r="O5" s="58">
        <v>521</v>
      </c>
      <c r="P5" s="160">
        <v>648</v>
      </c>
    </row>
    <row r="6" spans="1:17" x14ac:dyDescent="0.25">
      <c r="A6" s="219">
        <v>2022</v>
      </c>
      <c r="B6" s="1011">
        <v>542</v>
      </c>
      <c r="C6" s="1012">
        <v>291</v>
      </c>
      <c r="D6" s="1012">
        <v>251</v>
      </c>
      <c r="E6" s="1011">
        <v>1103</v>
      </c>
      <c r="F6" s="1012">
        <v>592</v>
      </c>
      <c r="G6" s="1012">
        <v>511</v>
      </c>
      <c r="H6" s="1013">
        <v>7.7</v>
      </c>
      <c r="I6" s="1013">
        <v>15.7</v>
      </c>
      <c r="J6" s="1013">
        <v>-8</v>
      </c>
      <c r="K6" s="1014">
        <v>1313</v>
      </c>
      <c r="L6" s="1015">
        <v>633</v>
      </c>
      <c r="M6" s="1016">
        <v>680</v>
      </c>
      <c r="N6" s="1015">
        <v>1664</v>
      </c>
      <c r="O6" s="1015">
        <v>795</v>
      </c>
      <c r="P6" s="1016">
        <v>869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311</v>
      </c>
      <c r="C13" s="319">
        <f>IF(ISBLANK(C4),"",C4)</f>
        <v>299</v>
      </c>
      <c r="D13" s="364"/>
      <c r="E13" s="322">
        <f>A4</f>
        <v>2020</v>
      </c>
      <c r="F13" s="319">
        <f>IF(ISBLANK(G4),"",G4)</f>
        <v>562</v>
      </c>
      <c r="G13" s="319">
        <f>IF(ISBLANK(F4),"",F4)</f>
        <v>648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279</v>
      </c>
      <c r="C14" s="320">
        <f t="shared" ref="C14:C15" si="2">IF(ISBLANK(C5),"",C5)</f>
        <v>287</v>
      </c>
      <c r="D14" s="364"/>
      <c r="E14" s="323">
        <f t="shared" ref="E14:E15" si="3">A5</f>
        <v>2021</v>
      </c>
      <c r="F14" s="320">
        <f t="shared" ref="F14:F15" si="4">IF(ISBLANK(G5),"",G5)</f>
        <v>716</v>
      </c>
      <c r="G14" s="320">
        <f t="shared" ref="G14:G15" si="5">IF(ISBLANK(F5),"",F5)</f>
        <v>747</v>
      </c>
      <c r="H14" s="389"/>
      <c r="I14" s="389"/>
      <c r="J14" s="48"/>
      <c r="K14" s="325" t="s">
        <v>536</v>
      </c>
      <c r="L14" s="328">
        <f>IF(ISBLANK(K4),"",K4)</f>
        <v>692</v>
      </c>
      <c r="M14" s="328">
        <f>IF(ISBLANK(K5),"",K5)</f>
        <v>861</v>
      </c>
      <c r="N14" s="328">
        <f>IF(ISBLANK(K6),"",K6)</f>
        <v>1313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251</v>
      </c>
      <c r="C15" s="321">
        <f t="shared" si="2"/>
        <v>291</v>
      </c>
      <c r="E15" s="324">
        <f t="shared" si="3"/>
        <v>2022</v>
      </c>
      <c r="F15" s="321">
        <f t="shared" si="4"/>
        <v>511</v>
      </c>
      <c r="G15" s="321">
        <f t="shared" si="5"/>
        <v>592</v>
      </c>
      <c r="H15" s="211"/>
      <c r="I15" s="211"/>
      <c r="J15" s="28"/>
      <c r="K15" s="326" t="s">
        <v>535</v>
      </c>
      <c r="L15" s="329">
        <f>IF(ISBLANK(N4),"",N4)</f>
        <v>1000</v>
      </c>
      <c r="M15" s="329">
        <f>IF(ISBLANK(N5),"",N5)</f>
        <v>1169</v>
      </c>
      <c r="N15" s="329">
        <f>IF(ISBLANK(N6),"",N6)</f>
        <v>1664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692</v>
      </c>
      <c r="M19" s="328">
        <f>IF(ISBLANK(K5),"",K5)</f>
        <v>861</v>
      </c>
      <c r="N19" s="328">
        <f>IF(ISBLANK(K6),"",K6)</f>
        <v>1313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1000</v>
      </c>
      <c r="M20" s="329">
        <f>IF(ISBLANK(N5),"",N5)</f>
        <v>1169</v>
      </c>
      <c r="N20" s="329">
        <f>IF(ISBLANK(N6),"",N6)</f>
        <v>1664</v>
      </c>
      <c r="O20" s="364"/>
    </row>
    <row r="21" spans="1:15" x14ac:dyDescent="0.25">
      <c r="A21" s="322">
        <f>A4</f>
        <v>2020</v>
      </c>
      <c r="B21" s="319">
        <f>IF(ISBLANK(D4),"",D4)</f>
        <v>311</v>
      </c>
      <c r="C21" s="319">
        <f>IF(ISBLANK(C4),"",C4)</f>
        <v>299</v>
      </c>
      <c r="E21" s="322">
        <f>A4</f>
        <v>2020</v>
      </c>
      <c r="F21" s="319">
        <f>IF(ISBLANK(G4),"",G4)</f>
        <v>562</v>
      </c>
      <c r="G21" s="319">
        <f>IF(ISBLANK(F4),"",F4)</f>
        <v>648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279</v>
      </c>
      <c r="C22" s="320">
        <f t="shared" ref="C22:C23" si="8">IF(ISBLANK(C5),"",C5)</f>
        <v>287</v>
      </c>
      <c r="E22" s="323">
        <f t="shared" ref="E22:E23" si="9">A5</f>
        <v>2021</v>
      </c>
      <c r="F22" s="320">
        <f t="shared" ref="F22:F23" si="10">IF(ISBLANK(G5),"",G5)</f>
        <v>716</v>
      </c>
      <c r="G22" s="320">
        <f t="shared" ref="G22:G23" si="11">IF(ISBLANK(F5),"",F5)</f>
        <v>747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251</v>
      </c>
      <c r="C23" s="321">
        <f t="shared" si="8"/>
        <v>291</v>
      </c>
      <c r="E23" s="324">
        <f t="shared" si="9"/>
        <v>2022</v>
      </c>
      <c r="F23" s="321">
        <f t="shared" si="10"/>
        <v>511</v>
      </c>
      <c r="G23" s="321">
        <f t="shared" si="11"/>
        <v>592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21</v>
      </c>
      <c r="C5" s="611"/>
      <c r="D5" s="611"/>
      <c r="E5" s="599">
        <v>14</v>
      </c>
      <c r="F5" s="616"/>
      <c r="G5" s="945"/>
      <c r="H5" s="599">
        <v>130</v>
      </c>
      <c r="I5" s="616">
        <v>56</v>
      </c>
      <c r="J5" s="616">
        <v>74</v>
      </c>
      <c r="K5" s="616"/>
      <c r="L5" s="945"/>
    </row>
    <row r="6" spans="1:12" x14ac:dyDescent="0.25">
      <c r="A6" s="286">
        <v>2021</v>
      </c>
      <c r="B6" s="601">
        <v>26</v>
      </c>
      <c r="C6" s="612"/>
      <c r="D6" s="612"/>
      <c r="E6" s="1034">
        <v>8</v>
      </c>
      <c r="F6" s="1028"/>
      <c r="G6" s="980"/>
      <c r="H6" s="1034">
        <v>125</v>
      </c>
      <c r="I6" s="1028">
        <v>36</v>
      </c>
      <c r="J6" s="1028">
        <v>89</v>
      </c>
      <c r="K6" s="1028"/>
      <c r="L6" s="980"/>
    </row>
    <row r="7" spans="1:12" x14ac:dyDescent="0.25">
      <c r="A7" s="218">
        <v>2022</v>
      </c>
      <c r="B7" s="601">
        <v>10</v>
      </c>
      <c r="C7" s="612"/>
      <c r="D7" s="612"/>
      <c r="E7" s="1034">
        <v>22</v>
      </c>
      <c r="F7" s="1028"/>
      <c r="G7" s="980"/>
      <c r="H7" s="1034">
        <v>169</v>
      </c>
      <c r="I7" s="1028">
        <v>54</v>
      </c>
      <c r="J7" s="1028">
        <v>115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54</v>
      </c>
    </row>
    <row r="15" spans="1:12" ht="30" x14ac:dyDescent="0.25">
      <c r="A15" s="833" t="s">
        <v>1543</v>
      </c>
      <c r="B15" s="623">
        <f>IF(ISBLANK(J7),"",J7)</f>
        <v>115</v>
      </c>
    </row>
    <row r="17" spans="1:2" x14ac:dyDescent="0.25">
      <c r="A17" s="625" t="s">
        <v>1540</v>
      </c>
      <c r="B17" s="621">
        <f>IF(ISBLANK(I7),"",I7)</f>
        <v>54</v>
      </c>
    </row>
    <row r="18" spans="1:2" x14ac:dyDescent="0.25">
      <c r="A18" s="627" t="s">
        <v>1541</v>
      </c>
      <c r="B18" s="623">
        <f>IF(ISBLANK(J7),"",J7)</f>
        <v>115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64.8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26.7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56.7</v>
      </c>
      <c r="C6" s="614">
        <v>31.3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57.4</v>
      </c>
      <c r="C10" s="614">
        <v>31.3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64.8</v>
      </c>
      <c r="C14" s="73">
        <v>26.7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395.42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439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26224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132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23439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25780.44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395.42</v>
      </c>
      <c r="C5" s="611">
        <v>296.18</v>
      </c>
      <c r="D5" s="751">
        <v>27308</v>
      </c>
      <c r="E5" s="751">
        <v>39</v>
      </c>
      <c r="G5" s="358">
        <v>2014</v>
      </c>
      <c r="H5" s="70">
        <v>27086.26</v>
      </c>
      <c r="I5" s="55">
        <v>16155.07</v>
      </c>
      <c r="J5" s="55">
        <v>10931.19</v>
      </c>
      <c r="K5" s="71">
        <v>41</v>
      </c>
    </row>
    <row r="6" spans="1:12" x14ac:dyDescent="0.25">
      <c r="A6" s="286">
        <v>2021</v>
      </c>
      <c r="B6" s="601">
        <v>395.42</v>
      </c>
      <c r="C6" s="612">
        <v>296.18</v>
      </c>
      <c r="D6" s="959">
        <v>26776</v>
      </c>
      <c r="E6" s="959">
        <v>38</v>
      </c>
      <c r="G6" s="480">
        <v>2017</v>
      </c>
      <c r="H6" s="212">
        <v>27787.03</v>
      </c>
      <c r="I6" s="58">
        <v>16155.01</v>
      </c>
      <c r="J6" s="58">
        <v>11632.02</v>
      </c>
      <c r="K6" s="214">
        <v>42</v>
      </c>
    </row>
    <row r="7" spans="1:12" x14ac:dyDescent="0.25">
      <c r="A7" s="218">
        <v>2022</v>
      </c>
      <c r="B7" s="601">
        <v>395.42</v>
      </c>
      <c r="C7" s="612">
        <v>296.18</v>
      </c>
      <c r="D7" s="959">
        <v>26469</v>
      </c>
      <c r="E7" s="959">
        <v>38</v>
      </c>
      <c r="G7" s="482">
        <v>2020</v>
      </c>
      <c r="H7" s="72">
        <v>25780.44</v>
      </c>
      <c r="I7" s="61">
        <v>16133.01</v>
      </c>
      <c r="J7" s="61">
        <v>9647.43</v>
      </c>
      <c r="K7" s="73">
        <v>39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296.18</v>
      </c>
      <c r="D14" s="631">
        <f>A5</f>
        <v>2020</v>
      </c>
      <c r="E14" s="625">
        <f>IF(ISBLANK(D5),"",D5)</f>
        <v>27308</v>
      </c>
      <c r="F14" s="211"/>
      <c r="G14" s="634" t="s">
        <v>925</v>
      </c>
      <c r="H14" s="621">
        <f>IF(ISBLANK(J7),"",J7)</f>
        <v>9647.43</v>
      </c>
      <c r="I14" s="211"/>
      <c r="J14" s="211"/>
    </row>
    <row r="15" spans="1:12" x14ac:dyDescent="0.25">
      <c r="A15" s="870" t="s">
        <v>16</v>
      </c>
      <c r="B15" s="630">
        <f>IF(ISBLANK(B7),"",B7)</f>
        <v>395.42</v>
      </c>
      <c r="D15" s="632">
        <f t="shared" ref="D15:D16" si="0">A6</f>
        <v>2021</v>
      </c>
      <c r="E15" s="626">
        <f>IF(ISBLANK(D6),"",D6)</f>
        <v>26776</v>
      </c>
      <c r="F15" s="211"/>
      <c r="G15" s="635" t="s">
        <v>926</v>
      </c>
      <c r="H15" s="623">
        <f>IF(ISBLANK(I7),"",I7)</f>
        <v>16133.01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26469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296.18</v>
      </c>
      <c r="F19" s="253"/>
      <c r="G19" s="634" t="s">
        <v>529</v>
      </c>
      <c r="H19" s="621">
        <f>IF(ISBLANK(J7),"",J7)</f>
        <v>9647.43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395.42</v>
      </c>
      <c r="F20" s="253"/>
      <c r="G20" s="635" t="s">
        <v>528</v>
      </c>
      <c r="H20" s="623">
        <f>IF(ISBLANK(I7),"",I7)</f>
        <v>16133.01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2.7</v>
      </c>
      <c r="C5" s="1092">
        <v>26224</v>
      </c>
      <c r="D5" s="1093">
        <v>439</v>
      </c>
      <c r="E5" s="1092">
        <v>20828</v>
      </c>
      <c r="F5" s="1093">
        <v>132</v>
      </c>
    </row>
    <row r="6" spans="1:9" x14ac:dyDescent="0.25">
      <c r="A6" s="218">
        <v>2021</v>
      </c>
      <c r="B6" s="1092">
        <v>2.7</v>
      </c>
      <c r="C6" s="1092">
        <v>26224</v>
      </c>
      <c r="D6" s="1093">
        <v>439</v>
      </c>
      <c r="E6" s="1092">
        <v>23439</v>
      </c>
      <c r="F6" s="1093">
        <v>132</v>
      </c>
    </row>
    <row r="7" spans="1:9" x14ac:dyDescent="0.25">
      <c r="A7" s="219">
        <v>2022</v>
      </c>
      <c r="B7" s="73">
        <v>1.5</v>
      </c>
      <c r="C7" s="73">
        <v>26224</v>
      </c>
      <c r="D7" s="73">
        <v>439</v>
      </c>
      <c r="E7" s="73">
        <v>23439</v>
      </c>
      <c r="F7" s="73">
        <v>132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38658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23558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15100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80495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56380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24115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33482</v>
      </c>
      <c r="C5" s="458">
        <v>30570</v>
      </c>
      <c r="D5" s="458">
        <v>2912</v>
      </c>
      <c r="E5" s="457">
        <v>110804</v>
      </c>
      <c r="F5" s="458">
        <v>104759</v>
      </c>
      <c r="G5" s="458">
        <v>6045</v>
      </c>
      <c r="H5" s="457">
        <v>3.4</v>
      </c>
      <c r="I5" s="763">
        <v>2.1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50278</v>
      </c>
      <c r="C6" s="458">
        <v>40616</v>
      </c>
      <c r="D6" s="458">
        <v>9662</v>
      </c>
      <c r="E6" s="457">
        <v>137196</v>
      </c>
      <c r="F6" s="458">
        <v>121381</v>
      </c>
      <c r="G6" s="458">
        <v>15815</v>
      </c>
      <c r="H6" s="457">
        <v>3</v>
      </c>
      <c r="I6" s="763">
        <v>1.6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38658</v>
      </c>
      <c r="C7" s="612">
        <v>23558</v>
      </c>
      <c r="D7" s="612">
        <v>15100</v>
      </c>
      <c r="E7" s="601">
        <v>80495</v>
      </c>
      <c r="F7" s="612">
        <v>56380</v>
      </c>
      <c r="G7" s="612">
        <v>24115</v>
      </c>
      <c r="H7" s="947">
        <v>2.4</v>
      </c>
      <c r="I7" s="948">
        <v>1.6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33482</v>
      </c>
      <c r="C14" s="674">
        <f t="shared" ref="C14:D14" si="0">IF(ISBLANK(C5),"",C5)</f>
        <v>30570</v>
      </c>
      <c r="D14" s="669">
        <f t="shared" si="0"/>
        <v>2912</v>
      </c>
      <c r="F14" s="884">
        <f>A5</f>
        <v>2020</v>
      </c>
      <c r="G14" s="674">
        <f>IF(ISBLANK(E5),"",E5)</f>
        <v>110804</v>
      </c>
      <c r="H14" s="674">
        <f t="shared" ref="H14:I16" si="1">IF(ISBLANK(F5),"",F5)</f>
        <v>104759</v>
      </c>
      <c r="I14" s="669">
        <f t="shared" si="1"/>
        <v>6045</v>
      </c>
      <c r="J14" s="756"/>
      <c r="K14" s="884">
        <f>A5</f>
        <v>2020</v>
      </c>
      <c r="L14" s="674">
        <f>IF(ISBLANK(H5),"",H5)</f>
        <v>3.4</v>
      </c>
      <c r="M14" s="669">
        <f>IF(ISBLANK(I5),"",I5)</f>
        <v>2.1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50278</v>
      </c>
      <c r="C15" s="879">
        <f t="shared" si="3"/>
        <v>40616</v>
      </c>
      <c r="D15" s="886">
        <f t="shared" si="3"/>
        <v>9662</v>
      </c>
      <c r="F15" s="890">
        <f t="shared" ref="F15:F16" si="4">A6</f>
        <v>2021</v>
      </c>
      <c r="G15" s="853">
        <f t="shared" ref="G15:G16" si="5">IF(ISBLANK(E6),"",E6)</f>
        <v>137196</v>
      </c>
      <c r="H15" s="853">
        <f t="shared" si="1"/>
        <v>121381</v>
      </c>
      <c r="I15" s="670">
        <f t="shared" si="1"/>
        <v>15815</v>
      </c>
      <c r="J15" s="211"/>
      <c r="K15" s="890">
        <f t="shared" ref="K15:K16" si="6">A6</f>
        <v>2021</v>
      </c>
      <c r="L15" s="853">
        <f t="shared" ref="L15:M16" si="7">IF(ISBLANK(H6),"",H6)</f>
        <v>3</v>
      </c>
      <c r="M15" s="670">
        <f t="shared" si="7"/>
        <v>1.6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38658</v>
      </c>
      <c r="C16" s="888">
        <f t="shared" si="3"/>
        <v>23558</v>
      </c>
      <c r="D16" s="889">
        <f t="shared" si="3"/>
        <v>15100</v>
      </c>
      <c r="F16" s="891">
        <f t="shared" si="4"/>
        <v>2022</v>
      </c>
      <c r="G16" s="676">
        <f t="shared" si="5"/>
        <v>80495</v>
      </c>
      <c r="H16" s="676">
        <f t="shared" si="1"/>
        <v>56380</v>
      </c>
      <c r="I16" s="671">
        <f t="shared" si="1"/>
        <v>24115</v>
      </c>
      <c r="J16" s="211"/>
      <c r="K16" s="891">
        <f t="shared" si="6"/>
        <v>2022</v>
      </c>
      <c r="L16" s="676">
        <f t="shared" si="7"/>
        <v>2.4</v>
      </c>
      <c r="M16" s="671">
        <f t="shared" si="7"/>
        <v>1.6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33482</v>
      </c>
      <c r="C22" s="674">
        <f t="shared" ref="C22:D22" si="8">IF(ISBLANK(C5),"",C5)</f>
        <v>30570</v>
      </c>
      <c r="D22" s="669">
        <f t="shared" si="8"/>
        <v>2912</v>
      </c>
      <c r="F22" s="884">
        <f>A5</f>
        <v>2020</v>
      </c>
      <c r="G22" s="674">
        <f>IF(ISBLANK(E5),"",E5)</f>
        <v>110804</v>
      </c>
      <c r="H22" s="674">
        <f t="shared" ref="H22:I24" si="9">IF(ISBLANK(F5),"",F5)</f>
        <v>104759</v>
      </c>
      <c r="I22" s="669">
        <f t="shared" si="9"/>
        <v>6045</v>
      </c>
      <c r="J22" s="756"/>
      <c r="K22" s="884">
        <f>A5</f>
        <v>2020</v>
      </c>
      <c r="L22" s="674">
        <f>IF(ISBLANK(H5),"",H5)</f>
        <v>3.4</v>
      </c>
      <c r="M22" s="669">
        <f>IF(ISBLANK(I5),"",I5)</f>
        <v>2.1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50278</v>
      </c>
      <c r="C23" s="853">
        <f t="shared" si="11"/>
        <v>40616</v>
      </c>
      <c r="D23" s="670">
        <f t="shared" si="11"/>
        <v>9662</v>
      </c>
      <c r="F23" s="890">
        <f t="shared" ref="F23:F24" si="12">A6</f>
        <v>2021</v>
      </c>
      <c r="G23" s="853">
        <f t="shared" ref="G23:G24" si="13">IF(ISBLANK(E6),"",E6)</f>
        <v>137196</v>
      </c>
      <c r="H23" s="853">
        <f t="shared" si="9"/>
        <v>121381</v>
      </c>
      <c r="I23" s="670">
        <f t="shared" si="9"/>
        <v>15815</v>
      </c>
      <c r="J23" s="211"/>
      <c r="K23" s="890">
        <f t="shared" ref="K23:K24" si="14">A6</f>
        <v>2021</v>
      </c>
      <c r="L23" s="853">
        <f t="shared" ref="L23:M24" si="15">IF(ISBLANK(H6),"",H6)</f>
        <v>3</v>
      </c>
      <c r="M23" s="670">
        <f t="shared" si="15"/>
        <v>1.6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38658</v>
      </c>
      <c r="C24" s="676">
        <f t="shared" si="11"/>
        <v>23558</v>
      </c>
      <c r="D24" s="671">
        <f t="shared" si="11"/>
        <v>15100</v>
      </c>
      <c r="F24" s="891">
        <f t="shared" si="12"/>
        <v>2022</v>
      </c>
      <c r="G24" s="676">
        <f t="shared" si="13"/>
        <v>80495</v>
      </c>
      <c r="H24" s="676">
        <f t="shared" si="9"/>
        <v>56380</v>
      </c>
      <c r="I24" s="671">
        <f t="shared" si="9"/>
        <v>24115</v>
      </c>
      <c r="J24" s="211"/>
      <c r="K24" s="891">
        <f t="shared" si="14"/>
        <v>2022</v>
      </c>
      <c r="L24" s="676">
        <f t="shared" si="15"/>
        <v>2.4</v>
      </c>
      <c r="M24" s="671">
        <f t="shared" si="15"/>
        <v>1.6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198</v>
      </c>
      <c r="C3" s="71">
        <v>106</v>
      </c>
      <c r="D3" s="71">
        <v>14.4</v>
      </c>
      <c r="F3" s="105" t="s">
        <v>537</v>
      </c>
      <c r="G3" s="97">
        <f>IF(ISBLANK(B3),"",B3)</f>
        <v>198</v>
      </c>
      <c r="H3" s="97">
        <f>IF(ISBLANK(B4),"",B4)</f>
        <v>298</v>
      </c>
      <c r="I3" s="97">
        <f>IF(ISBLANK(B5),"",B5)</f>
        <v>332</v>
      </c>
      <c r="J3" s="365"/>
    </row>
    <row r="4" spans="1:12" x14ac:dyDescent="0.25">
      <c r="A4" s="286">
        <v>2021</v>
      </c>
      <c r="B4" s="214">
        <v>298</v>
      </c>
      <c r="C4" s="214">
        <v>110</v>
      </c>
      <c r="D4" s="214">
        <v>15.4</v>
      </c>
      <c r="F4" s="130" t="s">
        <v>538</v>
      </c>
      <c r="G4" s="98">
        <f>IF(ISBLANK(C3),"",C3)</f>
        <v>106</v>
      </c>
      <c r="H4" s="98">
        <f>IF(ISBLANK(C4),"",C4)</f>
        <v>110</v>
      </c>
      <c r="I4" s="98">
        <f>IF(ISBLANK(C5),"",C5)</f>
        <v>130</v>
      </c>
      <c r="J4" s="365"/>
    </row>
    <row r="5" spans="1:12" x14ac:dyDescent="0.25">
      <c r="A5" s="218">
        <v>2022</v>
      </c>
      <c r="B5" s="168">
        <v>332</v>
      </c>
      <c r="C5" s="168">
        <v>130</v>
      </c>
      <c r="D5" s="168">
        <v>14.4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198</v>
      </c>
      <c r="H8" s="97">
        <f>IF(ISBLANK(B4),"",B4)</f>
        <v>298</v>
      </c>
      <c r="I8" s="97">
        <f>IF(ISBLANK(B5),"",B5)</f>
        <v>332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106</v>
      </c>
      <c r="H9" s="98">
        <f>IF(ISBLANK(C4),"",C4)</f>
        <v>110</v>
      </c>
      <c r="I9" s="98">
        <f>IF(ISBLANK(C5),"",C5)</f>
        <v>130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14.4</v>
      </c>
      <c r="H13" s="132">
        <f>IF(ISBLANK(D4),"",D4)</f>
        <v>15.4</v>
      </c>
      <c r="I13" s="132">
        <f>IF(ISBLANK(D5),"",D5)</f>
        <v>14.4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1460</v>
      </c>
      <c r="C4" s="110">
        <v>1537</v>
      </c>
      <c r="E4" s="29" t="s">
        <v>540</v>
      </c>
      <c r="F4" s="163">
        <f>B4/($B$22+$C$22)*100</f>
        <v>2.077700298847303</v>
      </c>
      <c r="G4" s="163">
        <f>C4/($B$22+$C$22)*100</f>
        <v>2.1872776433755514</v>
      </c>
      <c r="J4" s="29" t="s">
        <v>540</v>
      </c>
      <c r="K4" s="163">
        <f>G4</f>
        <v>2.1872776433755514</v>
      </c>
    </row>
    <row r="5" spans="1:11" x14ac:dyDescent="0.25">
      <c r="A5" s="202" t="s">
        <v>541</v>
      </c>
      <c r="B5" s="212">
        <v>1536</v>
      </c>
      <c r="C5" s="160">
        <v>1685</v>
      </c>
      <c r="E5" s="29" t="s">
        <v>541</v>
      </c>
      <c r="F5" s="163">
        <f t="shared" ref="F5:G21" si="0">B5/($B$22+$C$22)*100</f>
        <v>2.1858545609790809</v>
      </c>
      <c r="G5" s="163">
        <f t="shared" si="0"/>
        <v>2.3978938380532231</v>
      </c>
      <c r="J5" s="29" t="s">
        <v>541</v>
      </c>
      <c r="K5" s="163">
        <f t="shared" ref="K5:K21" si="1">G5</f>
        <v>2.3978938380532231</v>
      </c>
    </row>
    <row r="6" spans="1:11" x14ac:dyDescent="0.25">
      <c r="A6" s="202" t="s">
        <v>542</v>
      </c>
      <c r="B6" s="212">
        <v>1672</v>
      </c>
      <c r="C6" s="160">
        <v>1695</v>
      </c>
      <c r="E6" s="29" t="s">
        <v>542</v>
      </c>
      <c r="F6" s="163">
        <f t="shared" si="0"/>
        <v>2.3793937668991032</v>
      </c>
      <c r="G6" s="163">
        <f t="shared" si="0"/>
        <v>2.4121246620179311</v>
      </c>
      <c r="J6" s="29" t="s">
        <v>542</v>
      </c>
      <c r="K6" s="163">
        <f t="shared" si="1"/>
        <v>2.4121246620179311</v>
      </c>
    </row>
    <row r="7" spans="1:11" x14ac:dyDescent="0.25">
      <c r="A7" s="202" t="s">
        <v>543</v>
      </c>
      <c r="B7" s="212">
        <v>1798</v>
      </c>
      <c r="C7" s="160">
        <v>1796</v>
      </c>
      <c r="E7" s="29" t="s">
        <v>543</v>
      </c>
      <c r="F7" s="163">
        <f t="shared" si="0"/>
        <v>2.5587021488544184</v>
      </c>
      <c r="G7" s="163">
        <f t="shared" si="0"/>
        <v>2.555855984061477</v>
      </c>
      <c r="J7" s="29" t="s">
        <v>543</v>
      </c>
      <c r="K7" s="163">
        <f t="shared" si="1"/>
        <v>2.555855984061477</v>
      </c>
    </row>
    <row r="8" spans="1:11" x14ac:dyDescent="0.25">
      <c r="A8" s="202" t="s">
        <v>544</v>
      </c>
      <c r="B8" s="212">
        <v>1621</v>
      </c>
      <c r="C8" s="160">
        <v>1629</v>
      </c>
      <c r="E8" s="29" t="s">
        <v>544</v>
      </c>
      <c r="F8" s="163">
        <f t="shared" si="0"/>
        <v>2.306816564679095</v>
      </c>
      <c r="G8" s="163">
        <f t="shared" si="0"/>
        <v>2.3182012238508611</v>
      </c>
      <c r="J8" s="29" t="s">
        <v>544</v>
      </c>
      <c r="K8" s="163">
        <f t="shared" si="1"/>
        <v>2.3182012238508611</v>
      </c>
    </row>
    <row r="9" spans="1:11" x14ac:dyDescent="0.25">
      <c r="A9" s="202" t="s">
        <v>545</v>
      </c>
      <c r="B9" s="212">
        <v>1631</v>
      </c>
      <c r="C9" s="160">
        <v>1815</v>
      </c>
      <c r="E9" s="29" t="s">
        <v>545</v>
      </c>
      <c r="F9" s="163">
        <f t="shared" si="0"/>
        <v>2.3210473886438026</v>
      </c>
      <c r="G9" s="163">
        <f t="shared" si="0"/>
        <v>2.5828945495944216</v>
      </c>
      <c r="J9" s="29" t="s">
        <v>545</v>
      </c>
      <c r="K9" s="163">
        <f t="shared" si="1"/>
        <v>2.5828945495944216</v>
      </c>
    </row>
    <row r="10" spans="1:11" x14ac:dyDescent="0.25">
      <c r="A10" s="202" t="s">
        <v>546</v>
      </c>
      <c r="B10" s="212">
        <v>1925</v>
      </c>
      <c r="C10" s="160">
        <v>2031</v>
      </c>
      <c r="E10" s="29" t="s">
        <v>546</v>
      </c>
      <c r="F10" s="163">
        <f t="shared" si="0"/>
        <v>2.7394336132062049</v>
      </c>
      <c r="G10" s="163">
        <f t="shared" si="0"/>
        <v>2.890280347232105</v>
      </c>
      <c r="J10" s="29" t="s">
        <v>546</v>
      </c>
      <c r="K10" s="163">
        <f t="shared" si="1"/>
        <v>2.890280347232105</v>
      </c>
    </row>
    <row r="11" spans="1:11" x14ac:dyDescent="0.25">
      <c r="A11" s="202" t="s">
        <v>547</v>
      </c>
      <c r="B11" s="212">
        <v>2171</v>
      </c>
      <c r="C11" s="160">
        <v>2263</v>
      </c>
      <c r="E11" s="29" t="s">
        <v>547</v>
      </c>
      <c r="F11" s="163">
        <f t="shared" si="0"/>
        <v>3.0895118827380106</v>
      </c>
      <c r="G11" s="163">
        <f t="shared" si="0"/>
        <v>3.2204354632133199</v>
      </c>
      <c r="J11" s="29" t="s">
        <v>547</v>
      </c>
      <c r="K11" s="163">
        <f t="shared" si="1"/>
        <v>3.2204354632133199</v>
      </c>
    </row>
    <row r="12" spans="1:11" x14ac:dyDescent="0.25">
      <c r="A12" s="202" t="s">
        <v>548</v>
      </c>
      <c r="B12" s="212">
        <v>2332</v>
      </c>
      <c r="C12" s="160">
        <v>2311</v>
      </c>
      <c r="E12" s="29" t="s">
        <v>548</v>
      </c>
      <c r="F12" s="163">
        <f t="shared" si="0"/>
        <v>3.3186281485698021</v>
      </c>
      <c r="G12" s="163">
        <f t="shared" si="0"/>
        <v>3.2887434182439161</v>
      </c>
      <c r="J12" s="29" t="s">
        <v>548</v>
      </c>
      <c r="K12" s="163">
        <f t="shared" si="1"/>
        <v>3.2887434182439161</v>
      </c>
    </row>
    <row r="13" spans="1:11" x14ac:dyDescent="0.25">
      <c r="A13" s="202" t="s">
        <v>549</v>
      </c>
      <c r="B13" s="212">
        <v>2621</v>
      </c>
      <c r="C13" s="160">
        <v>2430</v>
      </c>
      <c r="E13" s="29" t="s">
        <v>549</v>
      </c>
      <c r="F13" s="163">
        <f t="shared" si="0"/>
        <v>3.7298989611498508</v>
      </c>
      <c r="G13" s="163">
        <f t="shared" si="0"/>
        <v>3.4580902234239361</v>
      </c>
      <c r="J13" s="29" t="s">
        <v>549</v>
      </c>
      <c r="K13" s="163">
        <f t="shared" si="1"/>
        <v>3.4580902234239361</v>
      </c>
    </row>
    <row r="14" spans="1:11" x14ac:dyDescent="0.25">
      <c r="A14" s="202" t="s">
        <v>550</v>
      </c>
      <c r="B14" s="212">
        <v>2741</v>
      </c>
      <c r="C14" s="160">
        <v>2510</v>
      </c>
      <c r="E14" s="29" t="s">
        <v>550</v>
      </c>
      <c r="F14" s="163">
        <f t="shared" si="0"/>
        <v>3.9006688487263417</v>
      </c>
      <c r="G14" s="163">
        <f t="shared" si="0"/>
        <v>3.5719368151415964</v>
      </c>
      <c r="J14" s="29" t="s">
        <v>550</v>
      </c>
      <c r="K14" s="163">
        <f t="shared" si="1"/>
        <v>3.5719368151415964</v>
      </c>
    </row>
    <row r="15" spans="1:11" x14ac:dyDescent="0.25">
      <c r="A15" s="202" t="s">
        <v>551</v>
      </c>
      <c r="B15" s="212">
        <v>2734</v>
      </c>
      <c r="C15" s="160">
        <v>2558</v>
      </c>
      <c r="E15" s="29" t="s">
        <v>551</v>
      </c>
      <c r="F15" s="163">
        <f t="shared" si="0"/>
        <v>3.890707271951046</v>
      </c>
      <c r="G15" s="163">
        <f t="shared" si="0"/>
        <v>3.6402447701721927</v>
      </c>
      <c r="J15" s="29" t="s">
        <v>551</v>
      </c>
      <c r="K15" s="163">
        <f t="shared" si="1"/>
        <v>3.6402447701721927</v>
      </c>
    </row>
    <row r="16" spans="1:11" x14ac:dyDescent="0.25">
      <c r="A16" s="202" t="s">
        <v>552</v>
      </c>
      <c r="B16" s="212">
        <v>2988</v>
      </c>
      <c r="C16" s="160">
        <v>2579</v>
      </c>
      <c r="E16" s="29" t="s">
        <v>552</v>
      </c>
      <c r="F16" s="163">
        <f t="shared" si="0"/>
        <v>4.2521702006546178</v>
      </c>
      <c r="G16" s="163">
        <f t="shared" si="0"/>
        <v>3.6701295004980787</v>
      </c>
      <c r="J16" s="29" t="s">
        <v>552</v>
      </c>
      <c r="K16" s="163">
        <f t="shared" si="1"/>
        <v>3.6701295004980787</v>
      </c>
    </row>
    <row r="17" spans="1:11" x14ac:dyDescent="0.25">
      <c r="A17" s="202" t="s">
        <v>553</v>
      </c>
      <c r="B17" s="212">
        <v>3089</v>
      </c>
      <c r="C17" s="160">
        <v>2673</v>
      </c>
      <c r="E17" s="29" t="s">
        <v>553</v>
      </c>
      <c r="F17" s="163">
        <f t="shared" si="0"/>
        <v>4.3959015226981641</v>
      </c>
      <c r="G17" s="163">
        <f t="shared" si="0"/>
        <v>3.8038992457663299</v>
      </c>
      <c r="J17" s="29" t="s">
        <v>553</v>
      </c>
      <c r="K17" s="163">
        <f t="shared" si="1"/>
        <v>3.8038992457663299</v>
      </c>
    </row>
    <row r="18" spans="1:11" x14ac:dyDescent="0.25">
      <c r="A18" s="202" t="s">
        <v>554</v>
      </c>
      <c r="B18" s="212">
        <v>2460</v>
      </c>
      <c r="C18" s="160">
        <v>2043</v>
      </c>
      <c r="E18" s="29" t="s">
        <v>554</v>
      </c>
      <c r="F18" s="163">
        <f t="shared" si="0"/>
        <v>3.5007826953180587</v>
      </c>
      <c r="G18" s="163">
        <f t="shared" si="0"/>
        <v>2.9073573359897535</v>
      </c>
      <c r="J18" s="29" t="s">
        <v>554</v>
      </c>
      <c r="K18" s="163">
        <f t="shared" si="1"/>
        <v>2.9073573359897535</v>
      </c>
    </row>
    <row r="19" spans="1:11" x14ac:dyDescent="0.25">
      <c r="A19" s="202" t="s">
        <v>555</v>
      </c>
      <c r="B19" s="212">
        <v>1433</v>
      </c>
      <c r="C19" s="160">
        <v>1078</v>
      </c>
      <c r="E19" s="29" t="s">
        <v>555</v>
      </c>
      <c r="F19" s="163">
        <f t="shared" si="0"/>
        <v>2.0392770741425927</v>
      </c>
      <c r="G19" s="163">
        <f t="shared" si="0"/>
        <v>1.5340828233954746</v>
      </c>
      <c r="J19" s="29" t="s">
        <v>555</v>
      </c>
      <c r="K19" s="163">
        <f t="shared" si="1"/>
        <v>1.5340828233954746</v>
      </c>
    </row>
    <row r="20" spans="1:11" x14ac:dyDescent="0.25">
      <c r="A20" s="202" t="s">
        <v>556</v>
      </c>
      <c r="B20" s="212">
        <v>1219</v>
      </c>
      <c r="C20" s="160">
        <v>834</v>
      </c>
      <c r="E20" s="29" t="s">
        <v>556</v>
      </c>
      <c r="F20" s="163">
        <f t="shared" si="0"/>
        <v>1.7347374412978511</v>
      </c>
      <c r="G20" s="163">
        <f t="shared" si="0"/>
        <v>1.1868507186566102</v>
      </c>
      <c r="J20" s="29" t="s">
        <v>556</v>
      </c>
      <c r="K20" s="163">
        <f t="shared" si="1"/>
        <v>1.1868507186566102</v>
      </c>
    </row>
    <row r="21" spans="1:11" x14ac:dyDescent="0.25">
      <c r="A21" s="203" t="s">
        <v>557</v>
      </c>
      <c r="B21" s="72">
        <v>876</v>
      </c>
      <c r="C21" s="111">
        <v>496</v>
      </c>
      <c r="E21" s="31" t="s">
        <v>557</v>
      </c>
      <c r="F21" s="163">
        <f t="shared" si="0"/>
        <v>1.246620179308382</v>
      </c>
      <c r="G21" s="163">
        <f t="shared" si="0"/>
        <v>0.70584886864949481</v>
      </c>
      <c r="J21" s="31" t="s">
        <v>557</v>
      </c>
      <c r="K21" s="210">
        <f t="shared" si="1"/>
        <v>0.70584886864949481</v>
      </c>
    </row>
    <row r="22" spans="1:11" x14ac:dyDescent="0.25">
      <c r="A22" s="309" t="s">
        <v>16</v>
      </c>
      <c r="B22" s="121">
        <f>SUM(B4:B21)</f>
        <v>36307</v>
      </c>
      <c r="C22" s="124">
        <f>SUM(C4:C21)</f>
        <v>33963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3677</v>
      </c>
      <c r="C3" s="110">
        <v>1541</v>
      </c>
      <c r="E3" s="297" t="s">
        <v>709</v>
      </c>
      <c r="F3" s="71">
        <v>49.93</v>
      </c>
      <c r="G3" s="71">
        <v>53.11</v>
      </c>
      <c r="K3" s="122" t="s">
        <v>16</v>
      </c>
      <c r="L3" s="71">
        <v>2.89</v>
      </c>
      <c r="M3" s="71">
        <v>2.4900000000000002</v>
      </c>
    </row>
    <row r="4" spans="1:16" x14ac:dyDescent="0.25">
      <c r="A4" s="202" t="s">
        <v>704</v>
      </c>
      <c r="B4" s="212">
        <v>5240</v>
      </c>
      <c r="C4" s="160">
        <v>1872</v>
      </c>
      <c r="E4" s="298" t="s">
        <v>710</v>
      </c>
      <c r="F4" s="214">
        <v>44.27</v>
      </c>
      <c r="G4" s="214">
        <v>38.770000000000003</v>
      </c>
      <c r="K4" s="215" t="s">
        <v>212</v>
      </c>
      <c r="L4" s="214">
        <v>2.9</v>
      </c>
      <c r="M4" s="214">
        <v>2.48</v>
      </c>
      <c r="N4" s="211"/>
    </row>
    <row r="5" spans="1:16" x14ac:dyDescent="0.25">
      <c r="A5" s="202" t="s">
        <v>705</v>
      </c>
      <c r="B5" s="212">
        <v>4510</v>
      </c>
      <c r="C5" s="160">
        <v>955</v>
      </c>
      <c r="E5" s="298" t="s">
        <v>711</v>
      </c>
      <c r="F5" s="214">
        <v>5.22</v>
      </c>
      <c r="G5" s="214">
        <v>7.28</v>
      </c>
      <c r="K5" s="123" t="s">
        <v>213</v>
      </c>
      <c r="L5" s="73">
        <v>2.87</v>
      </c>
      <c r="M5" s="73">
        <v>2.5099999999999998</v>
      </c>
      <c r="N5" s="211"/>
    </row>
    <row r="6" spans="1:16" x14ac:dyDescent="0.25">
      <c r="A6" s="202" t="s">
        <v>706</v>
      </c>
      <c r="B6" s="212">
        <v>4966</v>
      </c>
      <c r="C6" s="160">
        <v>847</v>
      </c>
      <c r="E6" s="298" t="s">
        <v>712</v>
      </c>
      <c r="F6" s="214">
        <v>0.48</v>
      </c>
      <c r="G6" s="214">
        <v>0.67</v>
      </c>
      <c r="K6" s="226"/>
      <c r="L6" s="164"/>
      <c r="M6" s="211"/>
    </row>
    <row r="7" spans="1:16" x14ac:dyDescent="0.25">
      <c r="A7" s="202" t="s">
        <v>707</v>
      </c>
      <c r="B7" s="212">
        <v>1425</v>
      </c>
      <c r="C7" s="160">
        <v>541</v>
      </c>
      <c r="E7" s="299" t="s">
        <v>713</v>
      </c>
      <c r="F7" s="73">
        <v>0.09</v>
      </c>
      <c r="G7" s="73">
        <v>0.16</v>
      </c>
      <c r="K7" s="227"/>
      <c r="L7" s="211"/>
      <c r="M7" s="211"/>
    </row>
    <row r="8" spans="1:16" x14ac:dyDescent="0.25">
      <c r="A8" s="203" t="s">
        <v>708</v>
      </c>
      <c r="B8" s="72">
        <v>785</v>
      </c>
      <c r="C8" s="111">
        <v>618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24.176341386884218</v>
      </c>
      <c r="C13" s="301">
        <f>B3/SUM(B3:B8)*100</f>
        <v>17.846915497743048</v>
      </c>
      <c r="E13" s="217" t="s">
        <v>836</v>
      </c>
      <c r="F13" s="289">
        <f>IF(ISBLANK(F3),"",F3)</f>
        <v>49.93</v>
      </c>
      <c r="G13" s="289">
        <f>IF(ISBLANK(G3),"",G3)</f>
        <v>53.11</v>
      </c>
    </row>
    <row r="14" spans="1:16" x14ac:dyDescent="0.25">
      <c r="A14" s="220" t="s">
        <v>825</v>
      </c>
      <c r="B14" s="305">
        <f>C4/SUM(C3:C8)*100</f>
        <v>29.369312833385631</v>
      </c>
      <c r="C14" s="302">
        <f>B4/SUM(B3:B8)*100</f>
        <v>25.433189341358052</v>
      </c>
      <c r="E14" s="286" t="s">
        <v>837</v>
      </c>
      <c r="F14" s="290">
        <f t="shared" ref="F14:G17" si="0">IF(ISBLANK(F4),"",F4)</f>
        <v>44.27</v>
      </c>
      <c r="G14" s="290">
        <f t="shared" si="0"/>
        <v>38.770000000000003</v>
      </c>
    </row>
    <row r="15" spans="1:16" x14ac:dyDescent="0.25">
      <c r="A15" s="220" t="s">
        <v>826</v>
      </c>
      <c r="B15" s="305">
        <f>C5/SUM(C3:C8)*100</f>
        <v>14.982742390963288</v>
      </c>
      <c r="C15" s="302">
        <f>B5/SUM(B3:B8)*100</f>
        <v>21.890016017084889</v>
      </c>
      <c r="E15" s="286" t="s">
        <v>838</v>
      </c>
      <c r="F15" s="290">
        <f t="shared" si="0"/>
        <v>5.22</v>
      </c>
      <c r="G15" s="290">
        <f t="shared" si="0"/>
        <v>7.28</v>
      </c>
    </row>
    <row r="16" spans="1:16" x14ac:dyDescent="0.25">
      <c r="A16" s="220" t="s">
        <v>827</v>
      </c>
      <c r="B16" s="305">
        <f>C6/SUM(C3:C8)*100</f>
        <v>13.288358958267962</v>
      </c>
      <c r="C16" s="302">
        <f>B6/SUM(B3:B8)*100</f>
        <v>24.103285929233607</v>
      </c>
      <c r="E16" s="286" t="s">
        <v>839</v>
      </c>
      <c r="F16" s="290">
        <f t="shared" si="0"/>
        <v>0.48</v>
      </c>
      <c r="G16" s="290">
        <f t="shared" si="0"/>
        <v>0.67</v>
      </c>
    </row>
    <row r="17" spans="1:18" x14ac:dyDescent="0.25">
      <c r="A17" s="220" t="s">
        <v>828</v>
      </c>
      <c r="B17" s="305">
        <f>C7/SUM(C3:C8)*100</f>
        <v>8.487605898964544</v>
      </c>
      <c r="C17" s="302">
        <f>B7/SUM(B3:B8)*100</f>
        <v>6.9164684754647379</v>
      </c>
      <c r="E17" s="219" t="s">
        <v>840</v>
      </c>
      <c r="F17" s="291">
        <f t="shared" si="0"/>
        <v>0.09</v>
      </c>
      <c r="G17" s="291">
        <f t="shared" si="0"/>
        <v>0.16</v>
      </c>
    </row>
    <row r="18" spans="1:18" x14ac:dyDescent="0.25">
      <c r="A18" s="221" t="s">
        <v>829</v>
      </c>
      <c r="B18" s="306">
        <f>C8/SUM(C3:C8)*100</f>
        <v>9.6956385315343585</v>
      </c>
      <c r="C18" s="303">
        <f>B8/SUM(B3:B8)*100</f>
        <v>3.8101247391156625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24.176341386884218</v>
      </c>
      <c r="C22" s="301">
        <f>C13</f>
        <v>17.846915497743048</v>
      </c>
    </row>
    <row r="23" spans="1:18" x14ac:dyDescent="0.25">
      <c r="A23" s="220" t="s">
        <v>831</v>
      </c>
      <c r="B23" s="305">
        <f t="shared" ref="B23:C27" si="1">B14</f>
        <v>29.369312833385631</v>
      </c>
      <c r="C23" s="302">
        <f t="shared" si="1"/>
        <v>25.433189341358052</v>
      </c>
    </row>
    <row r="24" spans="1:18" x14ac:dyDescent="0.25">
      <c r="A24" s="307" t="s">
        <v>832</v>
      </c>
      <c r="B24" s="305">
        <f t="shared" si="1"/>
        <v>14.982742390963288</v>
      </c>
      <c r="C24" s="302">
        <f t="shared" si="1"/>
        <v>21.890016017084889</v>
      </c>
    </row>
    <row r="25" spans="1:18" x14ac:dyDescent="0.25">
      <c r="A25" s="220" t="s">
        <v>833</v>
      </c>
      <c r="B25" s="305">
        <f t="shared" si="1"/>
        <v>13.288358958267962</v>
      </c>
      <c r="C25" s="302">
        <f t="shared" si="1"/>
        <v>24.103285929233607</v>
      </c>
    </row>
    <row r="26" spans="1:18" x14ac:dyDescent="0.25">
      <c r="A26" s="220" t="s">
        <v>834</v>
      </c>
      <c r="B26" s="305">
        <f t="shared" si="1"/>
        <v>8.487605898964544</v>
      </c>
      <c r="C26" s="302">
        <f t="shared" si="1"/>
        <v>6.9164684754647379</v>
      </c>
    </row>
    <row r="27" spans="1:18" x14ac:dyDescent="0.25">
      <c r="A27" s="308" t="s">
        <v>835</v>
      </c>
      <c r="B27" s="306">
        <f t="shared" si="1"/>
        <v>9.6956385315343585</v>
      </c>
      <c r="C27" s="303">
        <f t="shared" si="1"/>
        <v>3.8101247391156625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6157</v>
      </c>
      <c r="C34" s="110">
        <v>1940</v>
      </c>
      <c r="E34" s="297" t="s">
        <v>709</v>
      </c>
      <c r="F34" s="71">
        <v>53.11</v>
      </c>
      <c r="G34" s="211"/>
      <c r="K34" s="122" t="s">
        <v>16</v>
      </c>
      <c r="L34" s="71">
        <v>2.4900000000000002</v>
      </c>
      <c r="M34" s="211"/>
    </row>
    <row r="35" spans="1:16" x14ac:dyDescent="0.25">
      <c r="A35" s="202" t="s">
        <v>704</v>
      </c>
      <c r="B35" s="212">
        <v>6300</v>
      </c>
      <c r="C35" s="160">
        <v>1772</v>
      </c>
      <c r="E35" s="298" t="s">
        <v>710</v>
      </c>
      <c r="F35" s="214">
        <v>38.770000000000003</v>
      </c>
      <c r="G35" s="211"/>
      <c r="K35" s="215" t="s">
        <v>212</v>
      </c>
      <c r="L35" s="214">
        <v>2.48</v>
      </c>
      <c r="M35" s="211"/>
      <c r="N35" s="29" t="s">
        <v>876</v>
      </c>
    </row>
    <row r="36" spans="1:16" x14ac:dyDescent="0.25">
      <c r="A36" s="202" t="s">
        <v>705</v>
      </c>
      <c r="B36" s="212">
        <v>4349</v>
      </c>
      <c r="C36" s="160">
        <v>859</v>
      </c>
      <c r="E36" s="298" t="s">
        <v>711</v>
      </c>
      <c r="F36" s="214">
        <v>7.28</v>
      </c>
      <c r="G36" s="211"/>
      <c r="K36" s="123" t="s">
        <v>213</v>
      </c>
      <c r="L36" s="73">
        <v>2.5099999999999998</v>
      </c>
      <c r="M36" s="211"/>
      <c r="N36" s="288">
        <v>2022</v>
      </c>
    </row>
    <row r="37" spans="1:16" x14ac:dyDescent="0.25">
      <c r="A37" s="202" t="s">
        <v>706</v>
      </c>
      <c r="B37" s="212">
        <v>3789</v>
      </c>
      <c r="C37" s="160">
        <v>692</v>
      </c>
      <c r="E37" s="298" t="s">
        <v>712</v>
      </c>
      <c r="F37" s="214">
        <v>0.67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1093</v>
      </c>
      <c r="C38" s="160">
        <v>359</v>
      </c>
      <c r="E38" s="299" t="s">
        <v>713</v>
      </c>
      <c r="F38" s="73">
        <v>0.16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347</v>
      </c>
      <c r="C39" s="111">
        <v>367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32.392719986642177</v>
      </c>
      <c r="C44" s="301">
        <f>B34/SUM(B34:B39)*100</f>
        <v>27.941910596777852</v>
      </c>
      <c r="E44" s="217" t="s">
        <v>836</v>
      </c>
      <c r="F44" s="289">
        <f>IF(ISBLANK(F34),"",F34)</f>
        <v>53.11</v>
      </c>
    </row>
    <row r="45" spans="1:16" x14ac:dyDescent="0.25">
      <c r="A45" s="220" t="s">
        <v>825</v>
      </c>
      <c r="B45" s="305">
        <f>C35/SUM(C34:C39)*100</f>
        <v>29.587577224912337</v>
      </c>
      <c r="C45" s="302">
        <f>B35/SUM(B34:B39)*100</f>
        <v>28.590878148400272</v>
      </c>
      <c r="E45" s="286" t="s">
        <v>837</v>
      </c>
      <c r="F45" s="290">
        <f t="shared" ref="F45:F48" si="2">IF(ISBLANK(F35),"",F35)</f>
        <v>38.770000000000003</v>
      </c>
    </row>
    <row r="46" spans="1:16" x14ac:dyDescent="0.25">
      <c r="A46" s="220" t="s">
        <v>826</v>
      </c>
      <c r="B46" s="305">
        <f>C36/SUM(C34:C39)*100</f>
        <v>14.342962097178161</v>
      </c>
      <c r="C46" s="302">
        <f>B36/SUM(B34:B39)*100</f>
        <v>19.736782391649648</v>
      </c>
      <c r="E46" s="286" t="s">
        <v>838</v>
      </c>
      <c r="F46" s="290">
        <f t="shared" si="2"/>
        <v>7.28</v>
      </c>
    </row>
    <row r="47" spans="1:16" x14ac:dyDescent="0.25">
      <c r="A47" s="220" t="s">
        <v>827</v>
      </c>
      <c r="B47" s="305">
        <f>C37/SUM(C34:C39)*100</f>
        <v>11.554516613791952</v>
      </c>
      <c r="C47" s="302">
        <f>B37/SUM(B34:B39)*100</f>
        <v>17.195371000680733</v>
      </c>
      <c r="E47" s="286" t="s">
        <v>839</v>
      </c>
      <c r="F47" s="290">
        <f t="shared" si="2"/>
        <v>0.67</v>
      </c>
    </row>
    <row r="48" spans="1:16" x14ac:dyDescent="0.25">
      <c r="A48" s="220" t="s">
        <v>828</v>
      </c>
      <c r="B48" s="305">
        <f>C38/SUM(C34:C39)*100</f>
        <v>5.994322925363166</v>
      </c>
      <c r="C48" s="302">
        <f>B38/SUM(B34:B39)*100</f>
        <v>4.9602904470161109</v>
      </c>
      <c r="E48" s="219" t="s">
        <v>840</v>
      </c>
      <c r="F48" s="291">
        <f t="shared" si="2"/>
        <v>0.16</v>
      </c>
    </row>
    <row r="49" spans="1:3" x14ac:dyDescent="0.25">
      <c r="A49" s="221" t="s">
        <v>829</v>
      </c>
      <c r="B49" s="306">
        <f>C39/SUM(C34:C39)*100</f>
        <v>6.127901152112206</v>
      </c>
      <c r="C49" s="303">
        <f>B39/SUM(B34:B39)*100</f>
        <v>1.5747674154753799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32.392719986642177</v>
      </c>
      <c r="C53" s="301">
        <f>C44</f>
        <v>27.941910596777852</v>
      </c>
    </row>
    <row r="54" spans="1:3" x14ac:dyDescent="0.25">
      <c r="A54" s="220" t="s">
        <v>831</v>
      </c>
      <c r="B54" s="305">
        <f t="shared" ref="B54:C54" si="3">B45</f>
        <v>29.587577224912337</v>
      </c>
      <c r="C54" s="302">
        <f t="shared" si="3"/>
        <v>28.590878148400272</v>
      </c>
    </row>
    <row r="55" spans="1:3" x14ac:dyDescent="0.25">
      <c r="A55" s="307" t="s">
        <v>832</v>
      </c>
      <c r="B55" s="305">
        <f t="shared" ref="B55:C55" si="4">B46</f>
        <v>14.342962097178161</v>
      </c>
      <c r="C55" s="302">
        <f t="shared" si="4"/>
        <v>19.736782391649648</v>
      </c>
    </row>
    <row r="56" spans="1:3" x14ac:dyDescent="0.25">
      <c r="A56" s="220" t="s">
        <v>833</v>
      </c>
      <c r="B56" s="305">
        <f t="shared" ref="B56:C56" si="5">B47</f>
        <v>11.554516613791952</v>
      </c>
      <c r="C56" s="302">
        <f t="shared" si="5"/>
        <v>17.195371000680733</v>
      </c>
    </row>
    <row r="57" spans="1:3" x14ac:dyDescent="0.25">
      <c r="A57" s="220" t="s">
        <v>834</v>
      </c>
      <c r="B57" s="305">
        <f t="shared" ref="B57:C57" si="6">B48</f>
        <v>5.994322925363166</v>
      </c>
      <c r="C57" s="302">
        <f t="shared" si="6"/>
        <v>4.9602904470161109</v>
      </c>
    </row>
    <row r="58" spans="1:3" x14ac:dyDescent="0.25">
      <c r="A58" s="308" t="s">
        <v>835</v>
      </c>
      <c r="B58" s="306">
        <f t="shared" ref="B58:C58" si="7">B49</f>
        <v>6.127901152112206</v>
      </c>
      <c r="C58" s="303">
        <f t="shared" si="7"/>
        <v>1.5747674154753799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2024-04-26T07:35:23Z</dcterms:modified>
</cp:coreProperties>
</file>